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e3a99b32171b/Covid dossier/cheap trick paper/cheap trick simulations/"/>
    </mc:Choice>
  </mc:AlternateContent>
  <xr:revisionPtr revIDLastSave="287" documentId="13_ncr:1_{FCF6E077-3735-4AED-9AB5-D85539C2E891}" xr6:coauthVersionLast="47" xr6:coauthVersionMax="47" xr10:uidLastSave="{5F6F6D53-3405-468C-B43D-4ABE53AA324E}"/>
  <bookViews>
    <workbookView xWindow="4488" yWindow="228" windowWidth="22476" windowHeight="16452" xr2:uid="{C9E3EAD2-3BD7-48EB-9EA8-97CFAAC5CD2B}"/>
  </bookViews>
  <sheets>
    <sheet name="placebo vaccine" sheetId="5" r:id="rId1"/>
  </sheets>
  <definedNames>
    <definedName name="infection_rate" localSheetId="0">#REF!</definedName>
    <definedName name="infection_rate">#REF!</definedName>
    <definedName name="vaxxed_infection_rate" localSheetId="0">#REF!</definedName>
    <definedName name="vaxxed_infection_rate">#REF!</definedName>
    <definedName name="vaxxEfficacy" localSheetId="0">'placebo vaccine'!#REF!</definedName>
    <definedName name="vaxxEfficacy">'placebo vaccine'!#REF!</definedName>
    <definedName name="week_infection_rate" localSheetId="0">'placebo vaccine'!$D$33</definedName>
    <definedName name="week_infection_rate">'placebo vaccine'!$D$33</definedName>
    <definedName name="weekly_infection_rate">#REF!</definedName>
    <definedName name="weekly_rate" localSheetId="0">'placebo vaccine'!$D$3</definedName>
    <definedName name="weekly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5" l="1"/>
  <c r="G38" i="5" s="1"/>
  <c r="Q38" i="5"/>
  <c r="R38" i="5" s="1"/>
  <c r="H39" i="5"/>
  <c r="H41" i="5" s="1"/>
  <c r="S39" i="5"/>
  <c r="S41" i="5" s="1"/>
  <c r="F40" i="5"/>
  <c r="G40" i="5"/>
  <c r="H40" i="5"/>
  <c r="I40" i="5"/>
  <c r="I50" i="5" s="1"/>
  <c r="J40" i="5"/>
  <c r="K40" i="5"/>
  <c r="L40" i="5"/>
  <c r="L50" i="5" s="1"/>
  <c r="M40" i="5"/>
  <c r="N40" i="5"/>
  <c r="O40" i="5"/>
  <c r="P40" i="5"/>
  <c r="Q40" i="5"/>
  <c r="Q50" i="5" s="1"/>
  <c r="R40" i="5"/>
  <c r="S40" i="5"/>
  <c r="T40" i="5"/>
  <c r="T50" i="5" s="1"/>
  <c r="U40" i="5"/>
  <c r="V40" i="5"/>
  <c r="W40" i="5"/>
  <c r="X40" i="5"/>
  <c r="Y40" i="5"/>
  <c r="Y50" i="5" s="1"/>
  <c r="Z40" i="5"/>
  <c r="AA40" i="5"/>
  <c r="F41" i="5"/>
  <c r="F43" i="5" s="1"/>
  <c r="G41" i="5"/>
  <c r="Q41" i="5"/>
  <c r="R41" i="5"/>
  <c r="Q43" i="5"/>
  <c r="F48" i="5"/>
  <c r="Q48" i="5"/>
  <c r="Q49" i="5" s="1"/>
  <c r="F49" i="5"/>
  <c r="F50" i="5"/>
  <c r="F51" i="5" s="1"/>
  <c r="F54" i="5" s="1"/>
  <c r="G50" i="5"/>
  <c r="H50" i="5"/>
  <c r="J50" i="5"/>
  <c r="K50" i="5"/>
  <c r="M50" i="5"/>
  <c r="N50" i="5"/>
  <c r="O50" i="5"/>
  <c r="P50" i="5"/>
  <c r="R50" i="5"/>
  <c r="S50" i="5"/>
  <c r="U50" i="5"/>
  <c r="V50" i="5"/>
  <c r="W50" i="5"/>
  <c r="X50" i="5"/>
  <c r="Z50" i="5"/>
  <c r="AA50" i="5"/>
  <c r="F52" i="5"/>
  <c r="F69" i="5"/>
  <c r="G69" i="5"/>
  <c r="J70" i="5" s="1"/>
  <c r="J72" i="5" s="1"/>
  <c r="H69" i="5"/>
  <c r="Q69" i="5"/>
  <c r="R69" i="5" s="1"/>
  <c r="I70" i="5"/>
  <c r="T70" i="5"/>
  <c r="F71" i="5"/>
  <c r="G71" i="5"/>
  <c r="H71" i="5"/>
  <c r="H81" i="5" s="1"/>
  <c r="I71" i="5"/>
  <c r="J71" i="5"/>
  <c r="J81" i="5" s="1"/>
  <c r="K71" i="5"/>
  <c r="K81" i="5" s="1"/>
  <c r="L71" i="5"/>
  <c r="M71" i="5"/>
  <c r="N71" i="5"/>
  <c r="O71" i="5"/>
  <c r="P71" i="5"/>
  <c r="P81" i="5" s="1"/>
  <c r="Q71" i="5"/>
  <c r="R71" i="5"/>
  <c r="R81" i="5" s="1"/>
  <c r="S71" i="5"/>
  <c r="T71" i="5"/>
  <c r="T81" i="5" s="1"/>
  <c r="U71" i="5"/>
  <c r="V71" i="5"/>
  <c r="W71" i="5"/>
  <c r="X71" i="5"/>
  <c r="X81" i="5" s="1"/>
  <c r="Y71" i="5"/>
  <c r="Z71" i="5"/>
  <c r="Z81" i="5" s="1"/>
  <c r="AA71" i="5"/>
  <c r="AA81" i="5" s="1"/>
  <c r="F72" i="5"/>
  <c r="G72" i="5"/>
  <c r="H72" i="5"/>
  <c r="I72" i="5"/>
  <c r="Q72" i="5"/>
  <c r="Q74" i="5" s="1"/>
  <c r="R72" i="5"/>
  <c r="S72" i="5"/>
  <c r="T72" i="5"/>
  <c r="F74" i="5"/>
  <c r="G74" i="5"/>
  <c r="F79" i="5"/>
  <c r="G79" i="5"/>
  <c r="G80" i="5" s="1"/>
  <c r="H79" i="5"/>
  <c r="H80" i="5" s="1"/>
  <c r="Q79" i="5"/>
  <c r="F80" i="5"/>
  <c r="F83" i="5" s="1"/>
  <c r="Q80" i="5"/>
  <c r="Q82" i="5" s="1"/>
  <c r="Q85" i="5" s="1"/>
  <c r="Q88" i="5" s="1"/>
  <c r="F81" i="5"/>
  <c r="G81" i="5"/>
  <c r="I81" i="5"/>
  <c r="L81" i="5"/>
  <c r="M81" i="5"/>
  <c r="N81" i="5"/>
  <c r="O81" i="5"/>
  <c r="Q81" i="5"/>
  <c r="S81" i="5"/>
  <c r="U81" i="5"/>
  <c r="V81" i="5"/>
  <c r="W81" i="5"/>
  <c r="Y81" i="5"/>
  <c r="F82" i="5"/>
  <c r="F85" i="5" s="1"/>
  <c r="Q83" i="5"/>
  <c r="AB13" i="5"/>
  <c r="AL12" i="5"/>
  <c r="AL22" i="5" s="1"/>
  <c r="AK12" i="5"/>
  <c r="AK22" i="5" s="1"/>
  <c r="AJ12" i="5"/>
  <c r="AJ22" i="5" s="1"/>
  <c r="AI12" i="5"/>
  <c r="AI22" i="5" s="1"/>
  <c r="AH12" i="5"/>
  <c r="AH22" i="5" s="1"/>
  <c r="AG12" i="5"/>
  <c r="AG22" i="5" s="1"/>
  <c r="AF12" i="5"/>
  <c r="AF22" i="5" s="1"/>
  <c r="AE12" i="5"/>
  <c r="AE22" i="5" s="1"/>
  <c r="AD12" i="5"/>
  <c r="AD22" i="5" s="1"/>
  <c r="AC12" i="5"/>
  <c r="AC22" i="5" s="1"/>
  <c r="AB12" i="5"/>
  <c r="AB22" i="5" s="1"/>
  <c r="AB10" i="5"/>
  <c r="AC10" i="5" s="1"/>
  <c r="Q13" i="5"/>
  <c r="AA12" i="5"/>
  <c r="AA22" i="5" s="1"/>
  <c r="Z12" i="5"/>
  <c r="Z22" i="5" s="1"/>
  <c r="Y12" i="5"/>
  <c r="Y22" i="5" s="1"/>
  <c r="X12" i="5"/>
  <c r="X22" i="5" s="1"/>
  <c r="W12" i="5"/>
  <c r="W22" i="5" s="1"/>
  <c r="V12" i="5"/>
  <c r="V22" i="5" s="1"/>
  <c r="U12" i="5"/>
  <c r="U22" i="5" s="1"/>
  <c r="T12" i="5"/>
  <c r="T22" i="5" s="1"/>
  <c r="S12" i="5"/>
  <c r="S22" i="5" s="1"/>
  <c r="R12" i="5"/>
  <c r="R22" i="5" s="1"/>
  <c r="Q12" i="5"/>
  <c r="Q22" i="5" s="1"/>
  <c r="Q10" i="5"/>
  <c r="R10" i="5" s="1"/>
  <c r="AS9" i="5"/>
  <c r="F10" i="5"/>
  <c r="G10" i="5" s="1"/>
  <c r="H10" i="5" s="1"/>
  <c r="F12" i="5"/>
  <c r="F22" i="5" s="1"/>
  <c r="G12" i="5"/>
  <c r="G22" i="5" s="1"/>
  <c r="H12" i="5"/>
  <c r="H22" i="5" s="1"/>
  <c r="I12" i="5"/>
  <c r="I22" i="5" s="1"/>
  <c r="J12" i="5"/>
  <c r="J22" i="5" s="1"/>
  <c r="K12" i="5"/>
  <c r="L12" i="5"/>
  <c r="L22" i="5" s="1"/>
  <c r="M12" i="5"/>
  <c r="M22" i="5" s="1"/>
  <c r="N12" i="5"/>
  <c r="N22" i="5" s="1"/>
  <c r="O12" i="5"/>
  <c r="O22" i="5" s="1"/>
  <c r="P12" i="5"/>
  <c r="P22" i="5" s="1"/>
  <c r="F13" i="5"/>
  <c r="F15" i="5" s="1"/>
  <c r="F20" i="5"/>
  <c r="F21" i="5" s="1"/>
  <c r="K22" i="5"/>
  <c r="F57" i="5" l="1"/>
  <c r="H74" i="5"/>
  <c r="G83" i="5"/>
  <c r="G82" i="5"/>
  <c r="G85" i="5" s="1"/>
  <c r="G88" i="5" s="1"/>
  <c r="F88" i="5"/>
  <c r="R79" i="5"/>
  <c r="R80" i="5" s="1"/>
  <c r="S69" i="5"/>
  <c r="R74" i="5"/>
  <c r="U70" i="5"/>
  <c r="U72" i="5" s="1"/>
  <c r="T39" i="5"/>
  <c r="T41" i="5" s="1"/>
  <c r="R43" i="5"/>
  <c r="S38" i="5"/>
  <c r="R48" i="5"/>
  <c r="R49" i="5" s="1"/>
  <c r="H82" i="5"/>
  <c r="H85" i="5" s="1"/>
  <c r="H88" i="5" s="1"/>
  <c r="H83" i="5"/>
  <c r="Q52" i="5"/>
  <c r="Q51" i="5"/>
  <c r="Q54" i="5" s="1"/>
  <c r="Q57" i="5" s="1"/>
  <c r="H38" i="5"/>
  <c r="G48" i="5"/>
  <c r="G49" i="5" s="1"/>
  <c r="G43" i="5"/>
  <c r="I39" i="5"/>
  <c r="I41" i="5" s="1"/>
  <c r="I69" i="5"/>
  <c r="K70" i="5"/>
  <c r="K72" i="5" s="1"/>
  <c r="G11" i="5"/>
  <c r="G13" i="5" s="1"/>
  <c r="G15" i="5" s="1"/>
  <c r="AB15" i="5"/>
  <c r="Q15" i="5"/>
  <c r="AD10" i="5"/>
  <c r="AC20" i="5"/>
  <c r="AC21" i="5" s="1"/>
  <c r="AD11" i="5"/>
  <c r="AD13" i="5" s="1"/>
  <c r="AC11" i="5"/>
  <c r="AC13" i="5" s="1"/>
  <c r="AC15" i="5" s="1"/>
  <c r="AB20" i="5"/>
  <c r="AB21" i="5" s="1"/>
  <c r="S10" i="5"/>
  <c r="R20" i="5"/>
  <c r="R21" i="5" s="1"/>
  <c r="S11" i="5"/>
  <c r="S13" i="5" s="1"/>
  <c r="R11" i="5"/>
  <c r="R13" i="5" s="1"/>
  <c r="R15" i="5" s="1"/>
  <c r="Q20" i="5"/>
  <c r="Q21" i="5" s="1"/>
  <c r="G20" i="5"/>
  <c r="G21" i="5" s="1"/>
  <c r="G23" i="5" s="1"/>
  <c r="G26" i="5" s="1"/>
  <c r="G91" i="5" s="1"/>
  <c r="H20" i="5"/>
  <c r="H21" i="5" s="1"/>
  <c r="I10" i="5"/>
  <c r="I11" i="5"/>
  <c r="I13" i="5" s="1"/>
  <c r="F23" i="5"/>
  <c r="F26" i="5" s="1"/>
  <c r="F91" i="5" s="1"/>
  <c r="F24" i="5"/>
  <c r="H11" i="5"/>
  <c r="H13" i="5" s="1"/>
  <c r="H15" i="5" s="1"/>
  <c r="U39" i="5" l="1"/>
  <c r="U41" i="5" s="1"/>
  <c r="T38" i="5"/>
  <c r="S48" i="5"/>
  <c r="S49" i="5" s="1"/>
  <c r="S79" i="5"/>
  <c r="S80" i="5" s="1"/>
  <c r="T69" i="5"/>
  <c r="V70" i="5"/>
  <c r="V72" i="5" s="1"/>
  <c r="G52" i="5"/>
  <c r="G51" i="5"/>
  <c r="G54" i="5" s="1"/>
  <c r="G57" i="5" s="1"/>
  <c r="J39" i="5"/>
  <c r="J41" i="5" s="1"/>
  <c r="I38" i="5"/>
  <c r="H48" i="5"/>
  <c r="H49" i="5" s="1"/>
  <c r="R83" i="5"/>
  <c r="R82" i="5"/>
  <c r="R85" i="5" s="1"/>
  <c r="R88" i="5" s="1"/>
  <c r="T43" i="5"/>
  <c r="R51" i="5"/>
  <c r="R54" i="5" s="1"/>
  <c r="R57" i="5" s="1"/>
  <c r="R52" i="5"/>
  <c r="S74" i="5"/>
  <c r="S43" i="5"/>
  <c r="J69" i="5"/>
  <c r="I74" i="5"/>
  <c r="L70" i="5"/>
  <c r="L72" i="5" s="1"/>
  <c r="I79" i="5"/>
  <c r="I80" i="5" s="1"/>
  <c r="H43" i="5"/>
  <c r="AD15" i="5"/>
  <c r="I43" i="5"/>
  <c r="F29" i="5"/>
  <c r="AB24" i="5"/>
  <c r="AC24" i="5" s="1"/>
  <c r="AB23" i="5"/>
  <c r="AB26" i="5" s="1"/>
  <c r="AB91" i="5" s="1"/>
  <c r="AC23" i="5"/>
  <c r="AC26" i="5" s="1"/>
  <c r="AC91" i="5" s="1"/>
  <c r="AD20" i="5"/>
  <c r="AD21" i="5" s="1"/>
  <c r="AE11" i="5"/>
  <c r="AE13" i="5" s="1"/>
  <c r="AE10" i="5"/>
  <c r="G29" i="5"/>
  <c r="S20" i="5"/>
  <c r="S21" i="5" s="1"/>
  <c r="T11" i="5"/>
  <c r="T13" i="5" s="1"/>
  <c r="T10" i="5"/>
  <c r="Q24" i="5"/>
  <c r="R24" i="5" s="1"/>
  <c r="Q23" i="5"/>
  <c r="Q26" i="5" s="1"/>
  <c r="Q91" i="5" s="1"/>
  <c r="S15" i="5"/>
  <c r="R23" i="5"/>
  <c r="R26" i="5" s="1"/>
  <c r="R91" i="5" s="1"/>
  <c r="G24" i="5"/>
  <c r="I20" i="5"/>
  <c r="I21" i="5" s="1"/>
  <c r="J10" i="5"/>
  <c r="J11" i="5"/>
  <c r="J13" i="5" s="1"/>
  <c r="H23" i="5"/>
  <c r="H26" i="5" s="1"/>
  <c r="H91" i="5" s="1"/>
  <c r="H24" i="5"/>
  <c r="I15" i="5"/>
  <c r="J79" i="5" l="1"/>
  <c r="J80" i="5" s="1"/>
  <c r="K69" i="5"/>
  <c r="M70" i="5"/>
  <c r="M72" i="5" s="1"/>
  <c r="J74" i="5"/>
  <c r="T79" i="5"/>
  <c r="T80" i="5" s="1"/>
  <c r="U69" i="5"/>
  <c r="W70" i="5"/>
  <c r="W72" i="5" s="1"/>
  <c r="T74" i="5"/>
  <c r="S83" i="5"/>
  <c r="S82" i="5"/>
  <c r="S85" i="5" s="1"/>
  <c r="S88" i="5" s="1"/>
  <c r="H52" i="5"/>
  <c r="H51" i="5"/>
  <c r="H54" i="5" s="1"/>
  <c r="H57" i="5" s="1"/>
  <c r="S51" i="5"/>
  <c r="S54" i="5" s="1"/>
  <c r="S57" i="5" s="1"/>
  <c r="S52" i="5"/>
  <c r="I82" i="5"/>
  <c r="I85" i="5" s="1"/>
  <c r="I88" i="5" s="1"/>
  <c r="I83" i="5"/>
  <c r="K39" i="5"/>
  <c r="K41" i="5" s="1"/>
  <c r="J38" i="5"/>
  <c r="I48" i="5"/>
  <c r="I49" i="5" s="1"/>
  <c r="T48" i="5"/>
  <c r="T49" i="5" s="1"/>
  <c r="V39" i="5"/>
  <c r="V41" i="5" s="1"/>
  <c r="U38" i="5"/>
  <c r="J43" i="5"/>
  <c r="U43" i="5"/>
  <c r="T15" i="5"/>
  <c r="AE15" i="5"/>
  <c r="J15" i="5"/>
  <c r="AC29" i="5"/>
  <c r="AB29" i="5"/>
  <c r="R29" i="5"/>
  <c r="Q29" i="5"/>
  <c r="H29" i="5"/>
  <c r="AD23" i="5"/>
  <c r="AD26" i="5" s="1"/>
  <c r="AD91" i="5" s="1"/>
  <c r="AD24" i="5"/>
  <c r="AE20" i="5"/>
  <c r="AE21" i="5" s="1"/>
  <c r="AF11" i="5"/>
  <c r="AF13" i="5" s="1"/>
  <c r="AF10" i="5"/>
  <c r="T20" i="5"/>
  <c r="T21" i="5" s="1"/>
  <c r="U10" i="5"/>
  <c r="U11" i="5"/>
  <c r="U13" i="5" s="1"/>
  <c r="S24" i="5"/>
  <c r="S23" i="5"/>
  <c r="S26" i="5" s="1"/>
  <c r="S91" i="5" s="1"/>
  <c r="K11" i="5"/>
  <c r="K13" i="5" s="1"/>
  <c r="J20" i="5"/>
  <c r="J21" i="5" s="1"/>
  <c r="K10" i="5"/>
  <c r="I23" i="5"/>
  <c r="I26" i="5" s="1"/>
  <c r="I91" i="5" s="1"/>
  <c r="I24" i="5"/>
  <c r="V38" i="5" l="1"/>
  <c r="U48" i="5"/>
  <c r="U49" i="5" s="1"/>
  <c r="W39" i="5"/>
  <c r="W41" i="5" s="1"/>
  <c r="V43" i="5"/>
  <c r="X70" i="5"/>
  <c r="X72" i="5" s="1"/>
  <c r="U79" i="5"/>
  <c r="U80" i="5" s="1"/>
  <c r="V69" i="5"/>
  <c r="U74" i="5"/>
  <c r="I52" i="5"/>
  <c r="I51" i="5"/>
  <c r="I54" i="5" s="1"/>
  <c r="I57" i="5" s="1"/>
  <c r="T83" i="5"/>
  <c r="T82" i="5"/>
  <c r="T85" i="5" s="1"/>
  <c r="T88" i="5" s="1"/>
  <c r="K79" i="5"/>
  <c r="K80" i="5" s="1"/>
  <c r="L69" i="5"/>
  <c r="N70" i="5"/>
  <c r="N72" i="5" s="1"/>
  <c r="K74" i="5"/>
  <c r="T52" i="5"/>
  <c r="T51" i="5"/>
  <c r="T54" i="5" s="1"/>
  <c r="T57" i="5" s="1"/>
  <c r="L39" i="5"/>
  <c r="L41" i="5" s="1"/>
  <c r="K38" i="5"/>
  <c r="J48" i="5"/>
  <c r="J49" i="5" s="1"/>
  <c r="J83" i="5"/>
  <c r="J82" i="5"/>
  <c r="J85" i="5" s="1"/>
  <c r="J88" i="5" s="1"/>
  <c r="U15" i="5"/>
  <c r="AD29" i="5"/>
  <c r="S29" i="5"/>
  <c r="I29" i="5"/>
  <c r="AF20" i="5"/>
  <c r="AF21" i="5" s="1"/>
  <c r="AG11" i="5"/>
  <c r="AG13" i="5" s="1"/>
  <c r="AG10" i="5"/>
  <c r="AF15" i="5"/>
  <c r="AE23" i="5"/>
  <c r="AE26" i="5" s="1"/>
  <c r="AE91" i="5" s="1"/>
  <c r="AE24" i="5"/>
  <c r="T23" i="5"/>
  <c r="T26" i="5" s="1"/>
  <c r="T91" i="5" s="1"/>
  <c r="T24" i="5"/>
  <c r="U20" i="5"/>
  <c r="U21" i="5" s="1"/>
  <c r="V11" i="5"/>
  <c r="V13" i="5" s="1"/>
  <c r="V10" i="5"/>
  <c r="J23" i="5"/>
  <c r="J26" i="5" s="1"/>
  <c r="J91" i="5" s="1"/>
  <c r="J24" i="5"/>
  <c r="K15" i="5"/>
  <c r="L11" i="5"/>
  <c r="L13" i="5" s="1"/>
  <c r="K20" i="5"/>
  <c r="K21" i="5" s="1"/>
  <c r="L10" i="5"/>
  <c r="O70" i="5" l="1"/>
  <c r="O72" i="5" s="1"/>
  <c r="L79" i="5"/>
  <c r="L80" i="5" s="1"/>
  <c r="M69" i="5"/>
  <c r="L74" i="5"/>
  <c r="W43" i="5"/>
  <c r="J51" i="5"/>
  <c r="J54" i="5" s="1"/>
  <c r="J57" i="5" s="1"/>
  <c r="J52" i="5"/>
  <c r="K83" i="5"/>
  <c r="K82" i="5"/>
  <c r="K85" i="5" s="1"/>
  <c r="K88" i="5" s="1"/>
  <c r="V79" i="5"/>
  <c r="V80" i="5" s="1"/>
  <c r="W69" i="5"/>
  <c r="Y70" i="5"/>
  <c r="Y72" i="5" s="1"/>
  <c r="V74" i="5"/>
  <c r="U52" i="5"/>
  <c r="U51" i="5"/>
  <c r="U54" i="5" s="1"/>
  <c r="U57" i="5" s="1"/>
  <c r="M39" i="5"/>
  <c r="M41" i="5" s="1"/>
  <c r="L38" i="5"/>
  <c r="K48" i="5"/>
  <c r="K49" i="5" s="1"/>
  <c r="U83" i="5"/>
  <c r="U82" i="5"/>
  <c r="U85" i="5" s="1"/>
  <c r="U88" i="5" s="1"/>
  <c r="W38" i="5"/>
  <c r="V48" i="5"/>
  <c r="V49" i="5" s="1"/>
  <c r="X39" i="5"/>
  <c r="X41" i="5" s="1"/>
  <c r="L43" i="5"/>
  <c r="K43" i="5"/>
  <c r="AE29" i="5"/>
  <c r="T29" i="5"/>
  <c r="J29" i="5"/>
  <c r="AH11" i="5"/>
  <c r="AH13" i="5" s="1"/>
  <c r="AH10" i="5"/>
  <c r="AG20" i="5"/>
  <c r="AG21" i="5" s="1"/>
  <c r="AG15" i="5"/>
  <c r="AF24" i="5"/>
  <c r="AF23" i="5"/>
  <c r="AF26" i="5" s="1"/>
  <c r="AF91" i="5" s="1"/>
  <c r="U24" i="5"/>
  <c r="U23" i="5"/>
  <c r="U26" i="5" s="1"/>
  <c r="U91" i="5" s="1"/>
  <c r="W11" i="5"/>
  <c r="W13" i="5" s="1"/>
  <c r="W10" i="5"/>
  <c r="V20" i="5"/>
  <c r="V21" i="5" s="1"/>
  <c r="V15" i="5"/>
  <c r="L15" i="5"/>
  <c r="M10" i="5"/>
  <c r="M11" i="5"/>
  <c r="M13" i="5" s="1"/>
  <c r="L20" i="5"/>
  <c r="L21" i="5" s="1"/>
  <c r="K24" i="5"/>
  <c r="K23" i="5"/>
  <c r="K26" i="5" s="1"/>
  <c r="K91" i="5" s="1"/>
  <c r="X38" i="5" l="1"/>
  <c r="W48" i="5"/>
  <c r="W49" i="5" s="1"/>
  <c r="Y39" i="5"/>
  <c r="Y41" i="5" s="1"/>
  <c r="Z70" i="5"/>
  <c r="Z72" i="5" s="1"/>
  <c r="X69" i="5"/>
  <c r="W79" i="5"/>
  <c r="W80" i="5" s="1"/>
  <c r="W74" i="5"/>
  <c r="K51" i="5"/>
  <c r="K54" i="5" s="1"/>
  <c r="K57" i="5" s="1"/>
  <c r="K52" i="5"/>
  <c r="V82" i="5"/>
  <c r="V85" i="5" s="1"/>
  <c r="V88" i="5" s="1"/>
  <c r="V83" i="5"/>
  <c r="P70" i="5"/>
  <c r="P72" i="5" s="1"/>
  <c r="M79" i="5"/>
  <c r="M80" i="5" s="1"/>
  <c r="N69" i="5"/>
  <c r="M74" i="5"/>
  <c r="L48" i="5"/>
  <c r="L49" i="5" s="1"/>
  <c r="N39" i="5"/>
  <c r="N41" i="5" s="1"/>
  <c r="M38" i="5"/>
  <c r="L83" i="5"/>
  <c r="L82" i="5"/>
  <c r="L85" i="5" s="1"/>
  <c r="L88" i="5" s="1"/>
  <c r="X43" i="5"/>
  <c r="V52" i="5"/>
  <c r="V51" i="5"/>
  <c r="V54" i="5" s="1"/>
  <c r="V57" i="5" s="1"/>
  <c r="AH15" i="5"/>
  <c r="K29" i="5"/>
  <c r="AF29" i="5"/>
  <c r="W15" i="5"/>
  <c r="U29" i="5"/>
  <c r="AG23" i="5"/>
  <c r="AG26" i="5" s="1"/>
  <c r="AG91" i="5" s="1"/>
  <c r="AG24" i="5"/>
  <c r="AI11" i="5"/>
  <c r="AI13" i="5" s="1"/>
  <c r="AI10" i="5"/>
  <c r="AH20" i="5"/>
  <c r="AH21" i="5" s="1"/>
  <c r="V23" i="5"/>
  <c r="V26" i="5" s="1"/>
  <c r="V91" i="5" s="1"/>
  <c r="V24" i="5"/>
  <c r="X11" i="5"/>
  <c r="X13" i="5" s="1"/>
  <c r="X10" i="5"/>
  <c r="W20" i="5"/>
  <c r="W21" i="5" s="1"/>
  <c r="N10" i="5"/>
  <c r="N11" i="5"/>
  <c r="N13" i="5" s="1"/>
  <c r="M20" i="5"/>
  <c r="M21" i="5" s="1"/>
  <c r="L24" i="5"/>
  <c r="L23" i="5"/>
  <c r="L26" i="5" s="1"/>
  <c r="L91" i="5" s="1"/>
  <c r="M15" i="5"/>
  <c r="N38" i="5" l="1"/>
  <c r="M48" i="5"/>
  <c r="M49" i="5" s="1"/>
  <c r="O39" i="5"/>
  <c r="O41" i="5" s="1"/>
  <c r="M83" i="5"/>
  <c r="M82" i="5"/>
  <c r="M85" i="5" s="1"/>
  <c r="M88" i="5" s="1"/>
  <c r="L52" i="5"/>
  <c r="L51" i="5"/>
  <c r="L54" i="5" s="1"/>
  <c r="L57" i="5" s="1"/>
  <c r="N43" i="5"/>
  <c r="M43" i="5"/>
  <c r="W52" i="5"/>
  <c r="W51" i="5"/>
  <c r="W54" i="5" s="1"/>
  <c r="W57" i="5" s="1"/>
  <c r="AA70" i="5"/>
  <c r="AA72" i="5" s="1"/>
  <c r="X79" i="5"/>
  <c r="X80" i="5" s="1"/>
  <c r="Y69" i="5"/>
  <c r="X74" i="5"/>
  <c r="N79" i="5"/>
  <c r="N80" i="5" s="1"/>
  <c r="O69" i="5"/>
  <c r="N74" i="5"/>
  <c r="W83" i="5"/>
  <c r="W82" i="5"/>
  <c r="W85" i="5" s="1"/>
  <c r="W88" i="5" s="1"/>
  <c r="Z39" i="5"/>
  <c r="Z41" i="5" s="1"/>
  <c r="Y38" i="5"/>
  <c r="X48" i="5"/>
  <c r="X49" i="5" s="1"/>
  <c r="N15" i="5"/>
  <c r="AG29" i="5"/>
  <c r="AI15" i="5"/>
  <c r="V29" i="5"/>
  <c r="L29" i="5"/>
  <c r="AH24" i="5"/>
  <c r="AH23" i="5"/>
  <c r="AH26" i="5" s="1"/>
  <c r="AH91" i="5" s="1"/>
  <c r="AJ11" i="5"/>
  <c r="AJ13" i="5" s="1"/>
  <c r="AJ10" i="5"/>
  <c r="AI20" i="5"/>
  <c r="AI21" i="5" s="1"/>
  <c r="W24" i="5"/>
  <c r="W23" i="5"/>
  <c r="W26" i="5" s="1"/>
  <c r="W91" i="5" s="1"/>
  <c r="X15" i="5"/>
  <c r="Y11" i="5"/>
  <c r="Y13" i="5" s="1"/>
  <c r="Y10" i="5"/>
  <c r="X20" i="5"/>
  <c r="X21" i="5" s="1"/>
  <c r="M24" i="5"/>
  <c r="M23" i="5"/>
  <c r="M26" i="5" s="1"/>
  <c r="M91" i="5" s="1"/>
  <c r="O10" i="5"/>
  <c r="O11" i="5"/>
  <c r="O13" i="5" s="1"/>
  <c r="N20" i="5"/>
  <c r="N21" i="5" s="1"/>
  <c r="M29" i="5" l="1"/>
  <c r="O79" i="5"/>
  <c r="O80" i="5" s="1"/>
  <c r="P69" i="5"/>
  <c r="O74" i="5"/>
  <c r="X51" i="5"/>
  <c r="X54" i="5" s="1"/>
  <c r="X57" i="5" s="1"/>
  <c r="X52" i="5"/>
  <c r="Z38" i="5"/>
  <c r="Y48" i="5"/>
  <c r="Y49" i="5" s="1"/>
  <c r="AA39" i="5"/>
  <c r="AA41" i="5" s="1"/>
  <c r="Z69" i="5"/>
  <c r="Y79" i="5"/>
  <c r="Y80" i="5" s="1"/>
  <c r="Y74" i="5"/>
  <c r="Y43" i="5"/>
  <c r="X82" i="5"/>
  <c r="X85" i="5" s="1"/>
  <c r="X88" i="5" s="1"/>
  <c r="X83" i="5"/>
  <c r="N83" i="5"/>
  <c r="N82" i="5"/>
  <c r="N85" i="5" s="1"/>
  <c r="N88" i="5" s="1"/>
  <c r="M52" i="5"/>
  <c r="M51" i="5"/>
  <c r="M54" i="5" s="1"/>
  <c r="M57" i="5" s="1"/>
  <c r="Z43" i="5"/>
  <c r="O38" i="5"/>
  <c r="O43" i="5" s="1"/>
  <c r="N48" i="5"/>
  <c r="N49" i="5" s="1"/>
  <c r="P39" i="5"/>
  <c r="P41" i="5" s="1"/>
  <c r="AH29" i="5"/>
  <c r="Y15" i="5"/>
  <c r="W29" i="5"/>
  <c r="AK10" i="5"/>
  <c r="AJ20" i="5"/>
  <c r="AJ21" i="5" s="1"/>
  <c r="AK11" i="5"/>
  <c r="AK13" i="5" s="1"/>
  <c r="AI24" i="5"/>
  <c r="AI23" i="5"/>
  <c r="AI26" i="5" s="1"/>
  <c r="AI91" i="5" s="1"/>
  <c r="AJ15" i="5"/>
  <c r="Z10" i="5"/>
  <c r="Y20" i="5"/>
  <c r="Y21" i="5" s="1"/>
  <c r="Z11" i="5"/>
  <c r="Z13" i="5" s="1"/>
  <c r="X24" i="5"/>
  <c r="X23" i="5"/>
  <c r="X26" i="5" s="1"/>
  <c r="X91" i="5" s="1"/>
  <c r="O15" i="5"/>
  <c r="N23" i="5"/>
  <c r="N26" i="5" s="1"/>
  <c r="N91" i="5" s="1"/>
  <c r="N24" i="5"/>
  <c r="O20" i="5"/>
  <c r="O21" i="5" s="1"/>
  <c r="P10" i="5"/>
  <c r="P20" i="5" s="1"/>
  <c r="P21" i="5" s="1"/>
  <c r="P11" i="5"/>
  <c r="P13" i="5" s="1"/>
  <c r="P15" i="5" s="1"/>
  <c r="Z79" i="5" l="1"/>
  <c r="Z80" i="5" s="1"/>
  <c r="AA69" i="5"/>
  <c r="Z74" i="5"/>
  <c r="P43" i="5"/>
  <c r="N52" i="5"/>
  <c r="N51" i="5"/>
  <c r="N54" i="5" s="1"/>
  <c r="N57" i="5" s="1"/>
  <c r="P79" i="5"/>
  <c r="P80" i="5" s="1"/>
  <c r="P74" i="5"/>
  <c r="Y82" i="5"/>
  <c r="Y85" i="5" s="1"/>
  <c r="Y88" i="5" s="1"/>
  <c r="Y83" i="5"/>
  <c r="Y52" i="5"/>
  <c r="Y51" i="5"/>
  <c r="Y54" i="5" s="1"/>
  <c r="Y57" i="5" s="1"/>
  <c r="O83" i="5"/>
  <c r="O82" i="5"/>
  <c r="O85" i="5" s="1"/>
  <c r="O88" i="5" s="1"/>
  <c r="P38" i="5"/>
  <c r="P48" i="5" s="1"/>
  <c r="P49" i="5" s="1"/>
  <c r="O48" i="5"/>
  <c r="O49" i="5" s="1"/>
  <c r="Z48" i="5"/>
  <c r="Z49" i="5" s="1"/>
  <c r="AA38" i="5"/>
  <c r="AA48" i="5" s="1"/>
  <c r="AA49" i="5" s="1"/>
  <c r="Z15" i="5"/>
  <c r="AI29" i="5"/>
  <c r="X29" i="5"/>
  <c r="N29" i="5"/>
  <c r="AK15" i="5"/>
  <c r="AJ24" i="5"/>
  <c r="AJ23" i="5"/>
  <c r="AJ26" i="5" s="1"/>
  <c r="AJ91" i="5" s="1"/>
  <c r="AL10" i="5"/>
  <c r="AL20" i="5" s="1"/>
  <c r="AL21" i="5" s="1"/>
  <c r="AL11" i="5"/>
  <c r="AL13" i="5" s="1"/>
  <c r="AK20" i="5"/>
  <c r="AK21" i="5" s="1"/>
  <c r="Y24" i="5"/>
  <c r="Y23" i="5"/>
  <c r="Y26" i="5" s="1"/>
  <c r="Y91" i="5" s="1"/>
  <c r="AA10" i="5"/>
  <c r="AA20" i="5" s="1"/>
  <c r="AA21" i="5" s="1"/>
  <c r="AA11" i="5"/>
  <c r="AA13" i="5" s="1"/>
  <c r="AA15" i="5" s="1"/>
  <c r="Z20" i="5"/>
  <c r="Z21" i="5" s="1"/>
  <c r="P23" i="5"/>
  <c r="P26" i="5" s="1"/>
  <c r="P91" i="5" s="1"/>
  <c r="O23" i="5"/>
  <c r="O26" i="5" s="1"/>
  <c r="O91" i="5" s="1"/>
  <c r="O24" i="5"/>
  <c r="P24" i="5" s="1"/>
  <c r="AA51" i="5" l="1"/>
  <c r="AA54" i="5" s="1"/>
  <c r="O52" i="5"/>
  <c r="O51" i="5"/>
  <c r="O54" i="5" s="1"/>
  <c r="O57" i="5" s="1"/>
  <c r="P51" i="5"/>
  <c r="P54" i="5" s="1"/>
  <c r="P57" i="5" s="1"/>
  <c r="P52" i="5"/>
  <c r="AA79" i="5"/>
  <c r="AA80" i="5" s="1"/>
  <c r="AA74" i="5"/>
  <c r="P82" i="5"/>
  <c r="P85" i="5" s="1"/>
  <c r="P88" i="5" s="1"/>
  <c r="P83" i="5"/>
  <c r="Z83" i="5"/>
  <c r="Z82" i="5"/>
  <c r="Z85" i="5" s="1"/>
  <c r="Z88" i="5" s="1"/>
  <c r="AA43" i="5"/>
  <c r="AA57" i="5" s="1"/>
  <c r="Z51" i="5"/>
  <c r="Z54" i="5" s="1"/>
  <c r="Z57" i="5" s="1"/>
  <c r="Z52" i="5"/>
  <c r="AA52" i="5" s="1"/>
  <c r="AL15" i="5"/>
  <c r="AJ29" i="5"/>
  <c r="Y29" i="5"/>
  <c r="P29" i="5"/>
  <c r="O29" i="5"/>
  <c r="AL23" i="5"/>
  <c r="AL26" i="5" s="1"/>
  <c r="AL91" i="5" s="1"/>
  <c r="AK23" i="5"/>
  <c r="AK26" i="5" s="1"/>
  <c r="AK91" i="5" s="1"/>
  <c r="AK24" i="5"/>
  <c r="AL24" i="5" s="1"/>
  <c r="AA23" i="5"/>
  <c r="AA26" i="5" s="1"/>
  <c r="AA91" i="5" s="1"/>
  <c r="Z23" i="5"/>
  <c r="Z26" i="5" s="1"/>
  <c r="Z91" i="5" s="1"/>
  <c r="Z24" i="5"/>
  <c r="AA24" i="5" s="1"/>
  <c r="AA83" i="5" l="1"/>
  <c r="AA82" i="5"/>
  <c r="AA85" i="5" s="1"/>
  <c r="AA88" i="5" s="1"/>
  <c r="AK29" i="5"/>
  <c r="AL29" i="5"/>
  <c r="Z29" i="5"/>
  <c r="AA29" i="5"/>
</calcChain>
</file>

<file path=xl/sharedStrings.xml><?xml version="1.0" encoding="utf-8"?>
<sst xmlns="http://schemas.openxmlformats.org/spreadsheetml/2006/main" count="143" uniqueCount="74">
  <si>
    <t>week 1</t>
  </si>
  <si>
    <t>week 2</t>
  </si>
  <si>
    <t>week 3</t>
  </si>
  <si>
    <t>week 4</t>
  </si>
  <si>
    <t>week 5</t>
  </si>
  <si>
    <t>week 6</t>
  </si>
  <si>
    <t>Cases in newly vaccinated</t>
  </si>
  <si>
    <t>weekly infection rate</t>
  </si>
  <si>
    <t>Newly vaccinated</t>
  </si>
  <si>
    <t xml:space="preserve">Total </t>
  </si>
  <si>
    <t xml:space="preserve">new cases </t>
  </si>
  <si>
    <t xml:space="preserve">Cumulative cases </t>
  </si>
  <si>
    <t>week 7</t>
  </si>
  <si>
    <t>week 8</t>
  </si>
  <si>
    <t>week 9</t>
  </si>
  <si>
    <t>week 10</t>
  </si>
  <si>
    <t>total ever vaxxed</t>
  </si>
  <si>
    <t>total people</t>
  </si>
  <si>
    <t>week 11</t>
  </si>
  <si>
    <t>This assumes a population of 110,000 of whom 100,00 get vaccinated over a 11 week period</t>
  </si>
  <si>
    <t xml:space="preserve">Assumes fixed weekly infection rate </t>
  </si>
  <si>
    <t>VACCINATED</t>
  </si>
  <si>
    <t>UNVACCINATED</t>
  </si>
  <si>
    <t>Cumulative ever vaccinated</t>
  </si>
  <si>
    <t>Total Fully vaccinated (&gt; 1 week)</t>
  </si>
  <si>
    <t>Cases in fully vaccinated (&gt; 1 week)</t>
  </si>
  <si>
    <t>(Fully vaccinated / Cumulative ever vaccinated)</t>
  </si>
  <si>
    <t>Total Fully vaccinated (&gt; 2 week)</t>
  </si>
  <si>
    <t>Cases in fully vaccinated (&gt; 2 week)</t>
  </si>
  <si>
    <t>Total Fully vaccinated (&gt; 3 week)</t>
  </si>
  <si>
    <t>Cases in fully vaccinated (&gt; 3 week)</t>
  </si>
  <si>
    <t>VE 1 week</t>
  </si>
  <si>
    <t>VE 2 week</t>
  </si>
  <si>
    <t>VE 3 week</t>
  </si>
  <si>
    <t>cases in newly vaccinated (&lt; 1 week)</t>
  </si>
  <si>
    <t>total cases</t>
  </si>
  <si>
    <t>cases in newly vaccinated (&lt; 2 week)</t>
  </si>
  <si>
    <t>Case 2: For those vaccinated we miscategorise the cases within 2 weeks of vaccination</t>
  </si>
  <si>
    <t>Case 3: For those vaccinated we miscategorise the cases within 3 weeks of vaccination</t>
  </si>
  <si>
    <t>Case 1: For those vaccinated we miscategorise the cases within week of vaccination</t>
  </si>
  <si>
    <t>vaccinated reported infection rate % (1 week)</t>
  </si>
  <si>
    <t>vaccinated reported infection rate % (2 week)</t>
  </si>
  <si>
    <t>unvaccinated % reported infection rate (1 week)</t>
  </si>
  <si>
    <t>unvaccinated % reported infection rate (2 week)</t>
  </si>
  <si>
    <t>vaccinated reported infection rate % (3 week)</t>
  </si>
  <si>
    <t>unvaccinated % reported infection rate (3 week)</t>
  </si>
  <si>
    <t>unvaccinated reported infection rate  %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</si>
  <si>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</si>
  <si>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</si>
  <si>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</si>
  <si>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</si>
  <si>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</si>
  <si>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</si>
  <si>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</si>
  <si>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</si>
  <si>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</si>
  <si>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</si>
  <si>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</si>
  <si>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</si>
  <si>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</si>
  <si>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</si>
  <si>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</si>
  <si>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</si>
  <si>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</si>
  <si>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</si>
  <si>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</si>
  <si>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</si>
  <si>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</si>
  <si>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</si>
  <si>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infection rate % when vaccinated infection cases miscategorised</t>
  </si>
  <si>
    <t xml:space="preserve"> by 1 week with boosting every 12 weeks</t>
  </si>
  <si>
    <t xml:space="preserve">Vaccinated </t>
  </si>
  <si>
    <t>Vaccine Effectveness when vaccinated infection cases miscategorised</t>
  </si>
  <si>
    <t>by 1 week with boosting every 12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</si>
</sst>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2" fillId="0" borderId="0" xfId="1" applyNumberFormat="1"/>
    <xf numFmtId="0" fontId="3" fillId="0" borderId="0" xfId="0" applyFont="1"/>
    <xf numFmtId="10" fontId="3" fillId="0" borderId="0" xfId="0" applyNumberFormat="1" applyFont="1"/>
    <xf numFmtId="1" fontId="0" fillId="0" borderId="0" xfId="0" applyNumberFormat="1"/>
    <xf numFmtId="0" fontId="5" fillId="0" borderId="0" xfId="0" applyFont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Vaccine Effectveness 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by 1 week with boosting every 12 weeks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vaccine'!$F$29:$AL$29</c:f>
              <c:numCache>
                <c:formatCode>0.0%</c:formatCode>
                <c:ptCount val="33"/>
                <c:pt idx="0">
                  <c:v>1</c:v>
                </c:pt>
                <c:pt idx="1">
                  <c:v>0.96200096200096197</c:v>
                </c:pt>
                <c:pt idx="2">
                  <c:v>0.79113924050632911</c:v>
                </c:pt>
                <c:pt idx="3">
                  <c:v>0.59808612440191389</c:v>
                </c:pt>
                <c:pt idx="4">
                  <c:v>0.37425149700598792</c:v>
                </c:pt>
                <c:pt idx="5">
                  <c:v>0.14176856282119454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0.96200096200096197</c:v>
                </c:pt>
                <c:pt idx="13">
                  <c:v>0.79113924050632911</c:v>
                </c:pt>
                <c:pt idx="14">
                  <c:v>0.59808612440191389</c:v>
                </c:pt>
                <c:pt idx="15">
                  <c:v>0.37425149700598792</c:v>
                </c:pt>
                <c:pt idx="16">
                  <c:v>0.14176856282119454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0.96200096200096197</c:v>
                </c:pt>
                <c:pt idx="24">
                  <c:v>0.79113924050632911</c:v>
                </c:pt>
                <c:pt idx="25">
                  <c:v>0.59808612440191389</c:v>
                </c:pt>
                <c:pt idx="26">
                  <c:v>0.37425149700598792</c:v>
                </c:pt>
                <c:pt idx="27">
                  <c:v>0.14176856282119454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2B-4E1F-B1D1-7C821E46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33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5"/>
        <c:minorUnit val="1"/>
      </c:valAx>
      <c:valAx>
        <c:axId val="19888444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1 week with boosting every 12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vaccine'!$F$15:$AL$15</c:f>
              <c:numCache>
                <c:formatCode>0.00%</c:formatCode>
                <c:ptCount val="33"/>
                <c:pt idx="0">
                  <c:v>0</c:v>
                </c:pt>
                <c:pt idx="1">
                  <c:v>4.7619047619047619E-4</c:v>
                </c:pt>
                <c:pt idx="2">
                  <c:v>3.7499999999999999E-3</c:v>
                </c:pt>
                <c:pt idx="3">
                  <c:v>7.3684210526315788E-3</c:v>
                </c:pt>
                <c:pt idx="4">
                  <c:v>9.1017964071856295E-3</c:v>
                </c:pt>
                <c:pt idx="5">
                  <c:v>9.7660818713450285E-3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4.7619047619047619E-4</c:v>
                </c:pt>
                <c:pt idx="13">
                  <c:v>3.7499999999999999E-3</c:v>
                </c:pt>
                <c:pt idx="14">
                  <c:v>7.3684210526315788E-3</c:v>
                </c:pt>
                <c:pt idx="15">
                  <c:v>9.1017964071856295E-3</c:v>
                </c:pt>
                <c:pt idx="16">
                  <c:v>9.7660818713450285E-3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</c:v>
                </c:pt>
                <c:pt idx="23">
                  <c:v>4.7619047619047619E-4</c:v>
                </c:pt>
                <c:pt idx="24">
                  <c:v>3.7499999999999999E-3</c:v>
                </c:pt>
                <c:pt idx="25">
                  <c:v>7.3684210526315788E-3</c:v>
                </c:pt>
                <c:pt idx="26">
                  <c:v>9.1017964071856295E-3</c:v>
                </c:pt>
                <c:pt idx="27">
                  <c:v>9.7660818713450285E-3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5D-47E4-81A1-8C78FC670637}"/>
            </c:ext>
          </c:extLst>
        </c:ser>
        <c:ser>
          <c:idx val="3"/>
          <c:order val="1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vaccine'!$F$91:$AL$91</c:f>
              <c:numCache>
                <c:formatCode>0.00%</c:formatCode>
                <c:ptCount val="33"/>
                <c:pt idx="0">
                  <c:v>1.0101010101010102E-2</c:v>
                </c:pt>
                <c:pt idx="1">
                  <c:v>1.2531645569620253E-2</c:v>
                </c:pt>
                <c:pt idx="2">
                  <c:v>1.7954545454545456E-2</c:v>
                </c:pt>
                <c:pt idx="3">
                  <c:v>1.8333333333333333E-2</c:v>
                </c:pt>
                <c:pt idx="4">
                  <c:v>1.4545454545454545E-2</c:v>
                </c:pt>
                <c:pt idx="5">
                  <c:v>1.1379310344827587E-2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1.0101010101010102E-2</c:v>
                </c:pt>
                <c:pt idx="12">
                  <c:v>1.2531645569620253E-2</c:v>
                </c:pt>
                <c:pt idx="13">
                  <c:v>1.7954545454545456E-2</c:v>
                </c:pt>
                <c:pt idx="14">
                  <c:v>1.8333333333333333E-2</c:v>
                </c:pt>
                <c:pt idx="15">
                  <c:v>1.4545454545454545E-2</c:v>
                </c:pt>
                <c:pt idx="16">
                  <c:v>1.1379310344827587E-2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1.0101010101010102E-2</c:v>
                </c:pt>
                <c:pt idx="23">
                  <c:v>1.2531645569620253E-2</c:v>
                </c:pt>
                <c:pt idx="24">
                  <c:v>1.7954545454545456E-2</c:v>
                </c:pt>
                <c:pt idx="25">
                  <c:v>1.8333333333333333E-2</c:v>
                </c:pt>
                <c:pt idx="26">
                  <c:v>1.4545454545454545E-2</c:v>
                </c:pt>
                <c:pt idx="27">
                  <c:v>1.1379310344827587E-2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5D-47E4-81A1-8C78FC67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33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vaccine'!$C$29:$E$29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vaccine'!$F$29:$AL$29</c:f>
              <c:numCache>
                <c:formatCode>0.0%</c:formatCode>
                <c:ptCount val="33"/>
                <c:pt idx="0">
                  <c:v>1</c:v>
                </c:pt>
                <c:pt idx="1">
                  <c:v>0.96200096200096197</c:v>
                </c:pt>
                <c:pt idx="2">
                  <c:v>0.79113924050632911</c:v>
                </c:pt>
                <c:pt idx="3">
                  <c:v>0.59808612440191389</c:v>
                </c:pt>
                <c:pt idx="4">
                  <c:v>0.37425149700598792</c:v>
                </c:pt>
                <c:pt idx="5">
                  <c:v>0.14176856282119454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0.96200096200096197</c:v>
                </c:pt>
                <c:pt idx="13">
                  <c:v>0.79113924050632911</c:v>
                </c:pt>
                <c:pt idx="14">
                  <c:v>0.59808612440191389</c:v>
                </c:pt>
                <c:pt idx="15">
                  <c:v>0.37425149700598792</c:v>
                </c:pt>
                <c:pt idx="16">
                  <c:v>0.14176856282119454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0.96200096200096197</c:v>
                </c:pt>
                <c:pt idx="24">
                  <c:v>0.79113924050632911</c:v>
                </c:pt>
                <c:pt idx="25">
                  <c:v>0.59808612440191389</c:v>
                </c:pt>
                <c:pt idx="26">
                  <c:v>0.37425149700598792</c:v>
                </c:pt>
                <c:pt idx="27">
                  <c:v>0.14176856282119454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9-4F1A-9330-2E1D1C08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33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5"/>
        <c:minorUnit val="1"/>
      </c:valAx>
      <c:valAx>
        <c:axId val="19888444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vaccine'!$F$15:$AL$15</c:f>
              <c:numCache>
                <c:formatCode>0.00%</c:formatCode>
                <c:ptCount val="33"/>
                <c:pt idx="0">
                  <c:v>0</c:v>
                </c:pt>
                <c:pt idx="1">
                  <c:v>4.7619047619047619E-4</c:v>
                </c:pt>
                <c:pt idx="2">
                  <c:v>3.7499999999999999E-3</c:v>
                </c:pt>
                <c:pt idx="3">
                  <c:v>7.3684210526315788E-3</c:v>
                </c:pt>
                <c:pt idx="4">
                  <c:v>9.1017964071856295E-3</c:v>
                </c:pt>
                <c:pt idx="5">
                  <c:v>9.7660818713450285E-3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4.7619047619047619E-4</c:v>
                </c:pt>
                <c:pt idx="13">
                  <c:v>3.7499999999999999E-3</c:v>
                </c:pt>
                <c:pt idx="14">
                  <c:v>7.3684210526315788E-3</c:v>
                </c:pt>
                <c:pt idx="15">
                  <c:v>9.1017964071856295E-3</c:v>
                </c:pt>
                <c:pt idx="16">
                  <c:v>9.7660818713450285E-3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</c:v>
                </c:pt>
                <c:pt idx="23">
                  <c:v>4.7619047619047619E-4</c:v>
                </c:pt>
                <c:pt idx="24">
                  <c:v>3.7499999999999999E-3</c:v>
                </c:pt>
                <c:pt idx="25">
                  <c:v>7.3684210526315788E-3</c:v>
                </c:pt>
                <c:pt idx="26">
                  <c:v>9.1017964071856295E-3</c:v>
                </c:pt>
                <c:pt idx="27">
                  <c:v>9.7660818713450285E-3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7E-4D3A-B3B6-12E95C828A21}"/>
            </c:ext>
          </c:extLst>
        </c:ser>
        <c:ser>
          <c:idx val="3"/>
          <c:order val="1"/>
          <c:tx>
            <c:strRef>
              <c:f>'placebo vaccine'!$C$91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vaccine'!$F$7:$AL$7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xVal>
          <c:yVal>
            <c:numRef>
              <c:f>'placebo vaccine'!$F$91:$AL$91</c:f>
              <c:numCache>
                <c:formatCode>0.00%</c:formatCode>
                <c:ptCount val="33"/>
                <c:pt idx="0">
                  <c:v>1.0101010101010102E-2</c:v>
                </c:pt>
                <c:pt idx="1">
                  <c:v>1.2531645569620253E-2</c:v>
                </c:pt>
                <c:pt idx="2">
                  <c:v>1.7954545454545456E-2</c:v>
                </c:pt>
                <c:pt idx="3">
                  <c:v>1.8333333333333333E-2</c:v>
                </c:pt>
                <c:pt idx="4">
                  <c:v>1.4545454545454545E-2</c:v>
                </c:pt>
                <c:pt idx="5">
                  <c:v>1.1379310344827587E-2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1.0101010101010102E-2</c:v>
                </c:pt>
                <c:pt idx="12">
                  <c:v>1.2531645569620253E-2</c:v>
                </c:pt>
                <c:pt idx="13">
                  <c:v>1.7954545454545456E-2</c:v>
                </c:pt>
                <c:pt idx="14">
                  <c:v>1.8333333333333333E-2</c:v>
                </c:pt>
                <c:pt idx="15">
                  <c:v>1.4545454545454545E-2</c:v>
                </c:pt>
                <c:pt idx="16">
                  <c:v>1.1379310344827587E-2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1.0101010101010102E-2</c:v>
                </c:pt>
                <c:pt idx="23">
                  <c:v>1.2531645569620253E-2</c:v>
                </c:pt>
                <c:pt idx="24">
                  <c:v>1.7954545454545456E-2</c:v>
                </c:pt>
                <c:pt idx="25">
                  <c:v>1.8333333333333333E-2</c:v>
                </c:pt>
                <c:pt idx="26">
                  <c:v>1.4545454545454545E-2</c:v>
                </c:pt>
                <c:pt idx="27">
                  <c:v>1.1379310344827587E-2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7E-4D3A-B3B6-12E95C828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33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276225</xdr:colOff>
      <xdr:row>11</xdr:row>
      <xdr:rowOff>66675</xdr:rowOff>
    </xdr:from>
    <xdr:to>
      <xdr:col>46</xdr:col>
      <xdr:colOff>171450</xdr:colOff>
      <xdr:row>30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1B2449-D0E2-443B-85BE-84B2A4F2A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276225</xdr:colOff>
      <xdr:row>30</xdr:row>
      <xdr:rowOff>19050</xdr:rowOff>
    </xdr:from>
    <xdr:to>
      <xdr:col>46</xdr:col>
      <xdr:colOff>142875</xdr:colOff>
      <xdr:row>48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5AF6AF-5F3D-42A2-B5B0-BD8F89560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51</xdr:row>
      <xdr:rowOff>0</xdr:rowOff>
    </xdr:from>
    <xdr:to>
      <xdr:col>45</xdr:col>
      <xdr:colOff>504825</xdr:colOff>
      <xdr:row>69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AE05D9-CFCD-444C-8FCD-787328C97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152400</xdr:colOff>
      <xdr:row>50</xdr:row>
      <xdr:rowOff>171450</xdr:rowOff>
    </xdr:from>
    <xdr:to>
      <xdr:col>54</xdr:col>
      <xdr:colOff>19050</xdr:colOff>
      <xdr:row>69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CD8888-4948-4968-944B-7A9B672E7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5B9B-F5A5-4BBD-843D-FB194176D75C}">
  <dimension ref="B1:AX93"/>
  <sheetViews>
    <sheetView tabSelected="1" zoomScale="85" zoomScaleNormal="85" workbookViewId="0">
      <selection activeCell="AS9" sqref="AS9"/>
    </sheetView>
  </sheetViews>
  <sheetFormatPr defaultRowHeight="14.4" x14ac:dyDescent="0.3"/>
  <cols>
    <col min="3" max="3" width="19.6640625" customWidth="1"/>
  </cols>
  <sheetData>
    <row r="1" spans="2:47" s="4" customFormat="1" ht="18" x14ac:dyDescent="0.35">
      <c r="B1" s="4" t="s">
        <v>19</v>
      </c>
    </row>
    <row r="2" spans="2:47" s="4" customFormat="1" ht="18" x14ac:dyDescent="0.35">
      <c r="C2" s="6" t="s">
        <v>20</v>
      </c>
      <c r="D2" s="6"/>
    </row>
    <row r="3" spans="2:47" s="4" customFormat="1" ht="18" x14ac:dyDescent="0.35">
      <c r="C3" s="6" t="s">
        <v>7</v>
      </c>
      <c r="D3" s="7">
        <v>0.01</v>
      </c>
    </row>
    <row r="4" spans="2:47" s="4" customFormat="1" ht="18" x14ac:dyDescent="0.35"/>
    <row r="5" spans="2:47" x14ac:dyDescent="0.3">
      <c r="E5" s="1"/>
    </row>
    <row r="6" spans="2:47" ht="18" x14ac:dyDescent="0.35">
      <c r="B6" s="4" t="s">
        <v>39</v>
      </c>
      <c r="C6" s="4"/>
      <c r="D6" s="4"/>
      <c r="E6" s="4"/>
      <c r="F6" s="4"/>
      <c r="G6" s="4"/>
      <c r="H6" s="4"/>
    </row>
    <row r="7" spans="2:47" x14ac:dyDescent="0.3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12</v>
      </c>
      <c r="M7" t="s">
        <v>13</v>
      </c>
      <c r="N7" t="s">
        <v>14</v>
      </c>
      <c r="O7" t="s">
        <v>15</v>
      </c>
      <c r="P7" t="s">
        <v>18</v>
      </c>
      <c r="Q7" t="s">
        <v>47</v>
      </c>
      <c r="R7" t="s">
        <v>48</v>
      </c>
      <c r="S7" t="s">
        <v>49</v>
      </c>
      <c r="T7" t="s">
        <v>50</v>
      </c>
      <c r="U7" t="s">
        <v>51</v>
      </c>
      <c r="V7" t="s">
        <v>52</v>
      </c>
      <c r="W7" t="s">
        <v>53</v>
      </c>
      <c r="X7" t="s">
        <v>54</v>
      </c>
      <c r="Y7" t="s">
        <v>55</v>
      </c>
      <c r="Z7" t="s">
        <v>56</v>
      </c>
      <c r="AA7" t="s">
        <v>57</v>
      </c>
      <c r="AB7" t="s">
        <v>58</v>
      </c>
      <c r="AC7" t="s">
        <v>59</v>
      </c>
      <c r="AD7" t="s">
        <v>60</v>
      </c>
      <c r="AE7" t="s">
        <v>61</v>
      </c>
      <c r="AF7" t="s">
        <v>62</v>
      </c>
      <c r="AG7" t="s">
        <v>63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</row>
    <row r="8" spans="2:47" x14ac:dyDescent="0.3">
      <c r="B8" t="s">
        <v>21</v>
      </c>
      <c r="AS8" t="s">
        <v>16</v>
      </c>
      <c r="AU8" t="s">
        <v>17</v>
      </c>
    </row>
    <row r="9" spans="2:47" x14ac:dyDescent="0.3">
      <c r="C9" t="s">
        <v>8</v>
      </c>
      <c r="F9" s="8">
        <v>10000</v>
      </c>
      <c r="G9" s="8">
        <v>200000</v>
      </c>
      <c r="H9" s="8">
        <v>350000</v>
      </c>
      <c r="I9" s="8">
        <v>200000</v>
      </c>
      <c r="J9" s="8">
        <v>75000</v>
      </c>
      <c r="K9" s="8">
        <v>20000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10000</v>
      </c>
      <c r="R9" s="8">
        <v>200000</v>
      </c>
      <c r="S9" s="8">
        <v>350000</v>
      </c>
      <c r="T9" s="8">
        <v>200000</v>
      </c>
      <c r="U9" s="8">
        <v>75000</v>
      </c>
      <c r="V9" s="8">
        <v>20000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10000</v>
      </c>
      <c r="AC9" s="8">
        <v>200000</v>
      </c>
      <c r="AD9" s="8">
        <v>350000</v>
      </c>
      <c r="AE9" s="8">
        <v>200000</v>
      </c>
      <c r="AF9" s="8">
        <v>75000</v>
      </c>
      <c r="AG9" s="8">
        <v>20000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S9">
        <f>SUM(F9:P9)</f>
        <v>855000</v>
      </c>
      <c r="AU9">
        <v>1000000</v>
      </c>
    </row>
    <row r="10" spans="2:47" x14ac:dyDescent="0.3">
      <c r="C10" t="s">
        <v>23</v>
      </c>
      <c r="F10">
        <f>F9</f>
        <v>10000</v>
      </c>
      <c r="G10">
        <f t="shared" ref="G10:P10" si="0">F10+G9</f>
        <v>210000</v>
      </c>
      <c r="H10">
        <f t="shared" si="0"/>
        <v>560000</v>
      </c>
      <c r="I10">
        <f t="shared" si="0"/>
        <v>760000</v>
      </c>
      <c r="J10">
        <f t="shared" si="0"/>
        <v>835000</v>
      </c>
      <c r="K10">
        <f t="shared" si="0"/>
        <v>855000</v>
      </c>
      <c r="L10">
        <f t="shared" si="0"/>
        <v>855000</v>
      </c>
      <c r="M10">
        <f t="shared" si="0"/>
        <v>855000</v>
      </c>
      <c r="N10">
        <f t="shared" si="0"/>
        <v>855000</v>
      </c>
      <c r="O10">
        <f t="shared" si="0"/>
        <v>855000</v>
      </c>
      <c r="P10">
        <f t="shared" si="0"/>
        <v>855000</v>
      </c>
      <c r="Q10">
        <f>Q9</f>
        <v>10000</v>
      </c>
      <c r="R10">
        <f t="shared" ref="R10" si="1">Q10+R9</f>
        <v>210000</v>
      </c>
      <c r="S10">
        <f t="shared" ref="S10" si="2">R10+S9</f>
        <v>560000</v>
      </c>
      <c r="T10">
        <f t="shared" ref="T10" si="3">S10+T9</f>
        <v>760000</v>
      </c>
      <c r="U10">
        <f t="shared" ref="U10" si="4">T10+U9</f>
        <v>835000</v>
      </c>
      <c r="V10">
        <f t="shared" ref="V10" si="5">U10+V9</f>
        <v>855000</v>
      </c>
      <c r="W10">
        <f t="shared" ref="W10" si="6">V10+W9</f>
        <v>855000</v>
      </c>
      <c r="X10">
        <f t="shared" ref="X10" si="7">W10+X9</f>
        <v>855000</v>
      </c>
      <c r="Y10">
        <f t="shared" ref="Y10" si="8">X10+Y9</f>
        <v>855000</v>
      </c>
      <c r="Z10">
        <f t="shared" ref="Z10" si="9">Y10+Z9</f>
        <v>855000</v>
      </c>
      <c r="AA10">
        <f t="shared" ref="AA10" si="10">Z10+AA9</f>
        <v>855000</v>
      </c>
      <c r="AB10">
        <f>AB9</f>
        <v>10000</v>
      </c>
      <c r="AC10">
        <f t="shared" ref="AC10" si="11">AB10+AC9</f>
        <v>210000</v>
      </c>
      <c r="AD10">
        <f t="shared" ref="AD10" si="12">AC10+AD9</f>
        <v>560000</v>
      </c>
      <c r="AE10">
        <f t="shared" ref="AE10" si="13">AD10+AE9</f>
        <v>760000</v>
      </c>
      <c r="AF10">
        <f t="shared" ref="AF10" si="14">AE10+AF9</f>
        <v>835000</v>
      </c>
      <c r="AG10">
        <f t="shared" ref="AG10" si="15">AF10+AG9</f>
        <v>855000</v>
      </c>
      <c r="AH10">
        <f t="shared" ref="AH10" si="16">AG10+AH9</f>
        <v>855000</v>
      </c>
      <c r="AI10">
        <f t="shared" ref="AI10" si="17">AH10+AI9</f>
        <v>855000</v>
      </c>
      <c r="AJ10">
        <f t="shared" ref="AJ10" si="18">AI10+AJ9</f>
        <v>855000</v>
      </c>
      <c r="AK10">
        <f t="shared" ref="AK10" si="19">AJ10+AK9</f>
        <v>855000</v>
      </c>
      <c r="AL10">
        <f t="shared" ref="AL10" si="20">AK10+AL9</f>
        <v>855000</v>
      </c>
    </row>
    <row r="11" spans="2:47" x14ac:dyDescent="0.3">
      <c r="C11" t="s">
        <v>24</v>
      </c>
      <c r="F11">
        <v>0</v>
      </c>
      <c r="G11">
        <f t="shared" ref="G11:AL11" si="21">F10</f>
        <v>10000</v>
      </c>
      <c r="H11">
        <f t="shared" si="21"/>
        <v>210000</v>
      </c>
      <c r="I11">
        <f t="shared" si="21"/>
        <v>560000</v>
      </c>
      <c r="J11">
        <f t="shared" si="21"/>
        <v>760000</v>
      </c>
      <c r="K11">
        <f t="shared" si="21"/>
        <v>835000</v>
      </c>
      <c r="L11">
        <f t="shared" si="21"/>
        <v>855000</v>
      </c>
      <c r="M11">
        <f t="shared" si="21"/>
        <v>855000</v>
      </c>
      <c r="N11">
        <f t="shared" si="21"/>
        <v>855000</v>
      </c>
      <c r="O11">
        <f t="shared" si="21"/>
        <v>855000</v>
      </c>
      <c r="P11">
        <f t="shared" si="21"/>
        <v>855000</v>
      </c>
      <c r="Q11">
        <v>0</v>
      </c>
      <c r="R11">
        <f t="shared" si="21"/>
        <v>10000</v>
      </c>
      <c r="S11">
        <f t="shared" si="21"/>
        <v>210000</v>
      </c>
      <c r="T11">
        <f t="shared" si="21"/>
        <v>560000</v>
      </c>
      <c r="U11">
        <f t="shared" si="21"/>
        <v>760000</v>
      </c>
      <c r="V11">
        <f t="shared" si="21"/>
        <v>835000</v>
      </c>
      <c r="W11">
        <f t="shared" si="21"/>
        <v>855000</v>
      </c>
      <c r="X11">
        <f t="shared" si="21"/>
        <v>855000</v>
      </c>
      <c r="Y11">
        <f t="shared" si="21"/>
        <v>855000</v>
      </c>
      <c r="Z11">
        <f t="shared" si="21"/>
        <v>855000</v>
      </c>
      <c r="AA11">
        <f t="shared" si="21"/>
        <v>855000</v>
      </c>
      <c r="AB11">
        <v>0</v>
      </c>
      <c r="AC11">
        <f t="shared" si="21"/>
        <v>10000</v>
      </c>
      <c r="AD11">
        <f t="shared" si="21"/>
        <v>210000</v>
      </c>
      <c r="AE11">
        <f t="shared" si="21"/>
        <v>560000</v>
      </c>
      <c r="AF11">
        <f t="shared" si="21"/>
        <v>760000</v>
      </c>
      <c r="AG11">
        <f t="shared" si="21"/>
        <v>835000</v>
      </c>
      <c r="AH11">
        <f t="shared" si="21"/>
        <v>855000</v>
      </c>
      <c r="AI11">
        <f t="shared" si="21"/>
        <v>855000</v>
      </c>
      <c r="AJ11">
        <f t="shared" si="21"/>
        <v>855000</v>
      </c>
      <c r="AK11">
        <f t="shared" si="21"/>
        <v>855000</v>
      </c>
      <c r="AL11">
        <f t="shared" si="21"/>
        <v>855000</v>
      </c>
    </row>
    <row r="12" spans="2:47" x14ac:dyDescent="0.3">
      <c r="C12" t="s">
        <v>6</v>
      </c>
      <c r="F12">
        <f t="shared" ref="F12:P12" si="22">F9*weekly_rate</f>
        <v>100</v>
      </c>
      <c r="G12">
        <f t="shared" si="22"/>
        <v>2000</v>
      </c>
      <c r="H12">
        <f t="shared" si="22"/>
        <v>3500</v>
      </c>
      <c r="I12">
        <f t="shared" si="22"/>
        <v>2000</v>
      </c>
      <c r="J12">
        <f t="shared" si="22"/>
        <v>750</v>
      </c>
      <c r="K12">
        <f t="shared" si="22"/>
        <v>200</v>
      </c>
      <c r="L12">
        <f t="shared" si="22"/>
        <v>0</v>
      </c>
      <c r="M12">
        <f t="shared" si="22"/>
        <v>0</v>
      </c>
      <c r="N12">
        <f t="shared" si="22"/>
        <v>0</v>
      </c>
      <c r="O12">
        <f t="shared" si="22"/>
        <v>0</v>
      </c>
      <c r="P12">
        <f t="shared" si="22"/>
        <v>0</v>
      </c>
      <c r="Q12">
        <f t="shared" ref="Q12:AA12" si="23">Q9*weekly_rate</f>
        <v>100</v>
      </c>
      <c r="R12">
        <f t="shared" si="23"/>
        <v>2000</v>
      </c>
      <c r="S12">
        <f t="shared" si="23"/>
        <v>3500</v>
      </c>
      <c r="T12">
        <f t="shared" si="23"/>
        <v>2000</v>
      </c>
      <c r="U12">
        <f t="shared" si="23"/>
        <v>750</v>
      </c>
      <c r="V12">
        <f t="shared" si="23"/>
        <v>200</v>
      </c>
      <c r="W12">
        <f t="shared" si="23"/>
        <v>0</v>
      </c>
      <c r="X12">
        <f t="shared" si="23"/>
        <v>0</v>
      </c>
      <c r="Y12">
        <f t="shared" si="23"/>
        <v>0</v>
      </c>
      <c r="Z12">
        <f t="shared" si="23"/>
        <v>0</v>
      </c>
      <c r="AA12">
        <f t="shared" si="23"/>
        <v>0</v>
      </c>
      <c r="AB12">
        <f t="shared" ref="AB12:AL12" si="24">AB9*weekly_rate</f>
        <v>100</v>
      </c>
      <c r="AC12">
        <f t="shared" si="24"/>
        <v>2000</v>
      </c>
      <c r="AD12">
        <f t="shared" si="24"/>
        <v>3500</v>
      </c>
      <c r="AE12">
        <f t="shared" si="24"/>
        <v>2000</v>
      </c>
      <c r="AF12">
        <f t="shared" si="24"/>
        <v>750</v>
      </c>
      <c r="AG12">
        <f t="shared" si="24"/>
        <v>200</v>
      </c>
      <c r="AH12">
        <f t="shared" si="24"/>
        <v>0</v>
      </c>
      <c r="AI12">
        <f t="shared" si="24"/>
        <v>0</v>
      </c>
      <c r="AJ12">
        <f t="shared" si="24"/>
        <v>0</v>
      </c>
      <c r="AK12">
        <f t="shared" si="24"/>
        <v>0</v>
      </c>
      <c r="AL12">
        <f t="shared" si="24"/>
        <v>0</v>
      </c>
    </row>
    <row r="13" spans="2:47" x14ac:dyDescent="0.3">
      <c r="C13" t="s">
        <v>25</v>
      </c>
      <c r="F13">
        <f t="shared" ref="F13:P13" si="25">F11*weekly_rate</f>
        <v>0</v>
      </c>
      <c r="G13">
        <f t="shared" si="25"/>
        <v>100</v>
      </c>
      <c r="H13">
        <f t="shared" si="25"/>
        <v>2100</v>
      </c>
      <c r="I13">
        <f t="shared" si="25"/>
        <v>5600</v>
      </c>
      <c r="J13">
        <f t="shared" si="25"/>
        <v>7600</v>
      </c>
      <c r="K13">
        <f t="shared" si="25"/>
        <v>8350</v>
      </c>
      <c r="L13">
        <f t="shared" si="25"/>
        <v>8550</v>
      </c>
      <c r="M13">
        <f t="shared" si="25"/>
        <v>8550</v>
      </c>
      <c r="N13">
        <f t="shared" si="25"/>
        <v>8550</v>
      </c>
      <c r="O13">
        <f t="shared" si="25"/>
        <v>8550</v>
      </c>
      <c r="P13">
        <f t="shared" si="25"/>
        <v>8550</v>
      </c>
      <c r="Q13">
        <f t="shared" ref="Q13:AA13" si="26">Q11*weekly_rate</f>
        <v>0</v>
      </c>
      <c r="R13">
        <f t="shared" si="26"/>
        <v>100</v>
      </c>
      <c r="S13">
        <f t="shared" si="26"/>
        <v>2100</v>
      </c>
      <c r="T13">
        <f t="shared" si="26"/>
        <v>5600</v>
      </c>
      <c r="U13">
        <f t="shared" si="26"/>
        <v>7600</v>
      </c>
      <c r="V13">
        <f t="shared" si="26"/>
        <v>8350</v>
      </c>
      <c r="W13">
        <f t="shared" si="26"/>
        <v>8550</v>
      </c>
      <c r="X13">
        <f t="shared" si="26"/>
        <v>8550</v>
      </c>
      <c r="Y13">
        <f t="shared" si="26"/>
        <v>8550</v>
      </c>
      <c r="Z13">
        <f t="shared" si="26"/>
        <v>8550</v>
      </c>
      <c r="AA13">
        <f t="shared" si="26"/>
        <v>8550</v>
      </c>
      <c r="AB13">
        <f t="shared" ref="AB13:AL13" si="27">AB11*weekly_rate</f>
        <v>0</v>
      </c>
      <c r="AC13">
        <f t="shared" si="27"/>
        <v>100</v>
      </c>
      <c r="AD13">
        <f t="shared" si="27"/>
        <v>2100</v>
      </c>
      <c r="AE13">
        <f t="shared" si="27"/>
        <v>5600</v>
      </c>
      <c r="AF13">
        <f t="shared" si="27"/>
        <v>7600</v>
      </c>
      <c r="AG13">
        <f t="shared" si="27"/>
        <v>8350</v>
      </c>
      <c r="AH13">
        <f t="shared" si="27"/>
        <v>8550</v>
      </c>
      <c r="AI13">
        <f t="shared" si="27"/>
        <v>8550</v>
      </c>
      <c r="AJ13">
        <f t="shared" si="27"/>
        <v>8550</v>
      </c>
      <c r="AK13">
        <f t="shared" si="27"/>
        <v>8550</v>
      </c>
      <c r="AL13">
        <f t="shared" si="27"/>
        <v>8550</v>
      </c>
    </row>
    <row r="15" spans="2:47" x14ac:dyDescent="0.3">
      <c r="C15" t="s">
        <v>40</v>
      </c>
      <c r="F15" s="2">
        <f t="shared" ref="F15:P15" si="28">(F13)/F10</f>
        <v>0</v>
      </c>
      <c r="G15" s="2">
        <f t="shared" si="28"/>
        <v>4.7619047619047619E-4</v>
      </c>
      <c r="H15" s="2">
        <f t="shared" si="28"/>
        <v>3.7499999999999999E-3</v>
      </c>
      <c r="I15" s="2">
        <f t="shared" si="28"/>
        <v>7.3684210526315788E-3</v>
      </c>
      <c r="J15" s="2">
        <f t="shared" si="28"/>
        <v>9.1017964071856295E-3</v>
      </c>
      <c r="K15" s="2">
        <f t="shared" si="28"/>
        <v>9.7660818713450285E-3</v>
      </c>
      <c r="L15" s="2">
        <f t="shared" si="28"/>
        <v>0.01</v>
      </c>
      <c r="M15" s="2">
        <f t="shared" si="28"/>
        <v>0.01</v>
      </c>
      <c r="N15" s="2">
        <f t="shared" si="28"/>
        <v>0.01</v>
      </c>
      <c r="O15" s="2">
        <f t="shared" si="28"/>
        <v>0.01</v>
      </c>
      <c r="P15" s="2">
        <f t="shared" si="28"/>
        <v>0.01</v>
      </c>
      <c r="Q15" s="2">
        <f t="shared" ref="Q15:AA15" si="29">(Q13)/Q10</f>
        <v>0</v>
      </c>
      <c r="R15" s="2">
        <f t="shared" si="29"/>
        <v>4.7619047619047619E-4</v>
      </c>
      <c r="S15" s="2">
        <f t="shared" si="29"/>
        <v>3.7499999999999999E-3</v>
      </c>
      <c r="T15" s="2">
        <f t="shared" si="29"/>
        <v>7.3684210526315788E-3</v>
      </c>
      <c r="U15" s="2">
        <f t="shared" si="29"/>
        <v>9.1017964071856295E-3</v>
      </c>
      <c r="V15" s="2">
        <f t="shared" si="29"/>
        <v>9.7660818713450285E-3</v>
      </c>
      <c r="W15" s="2">
        <f t="shared" si="29"/>
        <v>0.01</v>
      </c>
      <c r="X15" s="2">
        <f t="shared" si="29"/>
        <v>0.01</v>
      </c>
      <c r="Y15" s="2">
        <f t="shared" si="29"/>
        <v>0.01</v>
      </c>
      <c r="Z15" s="2">
        <f t="shared" si="29"/>
        <v>0.01</v>
      </c>
      <c r="AA15" s="2">
        <f t="shared" si="29"/>
        <v>0.01</v>
      </c>
      <c r="AB15" s="2">
        <f t="shared" ref="AB15:AL15" si="30">(AB13)/AB10</f>
        <v>0</v>
      </c>
      <c r="AC15" s="2">
        <f t="shared" si="30"/>
        <v>4.7619047619047619E-4</v>
      </c>
      <c r="AD15" s="2">
        <f t="shared" si="30"/>
        <v>3.7499999999999999E-3</v>
      </c>
      <c r="AE15" s="2">
        <f t="shared" si="30"/>
        <v>7.3684210526315788E-3</v>
      </c>
      <c r="AF15" s="2">
        <f t="shared" si="30"/>
        <v>9.1017964071856295E-3</v>
      </c>
      <c r="AG15" s="2">
        <f t="shared" si="30"/>
        <v>9.7660818713450285E-3</v>
      </c>
      <c r="AH15" s="2">
        <f t="shared" si="30"/>
        <v>0.01</v>
      </c>
      <c r="AI15" s="2">
        <f t="shared" si="30"/>
        <v>0.01</v>
      </c>
      <c r="AJ15" s="2">
        <f t="shared" si="30"/>
        <v>0.01</v>
      </c>
      <c r="AK15" s="2">
        <f t="shared" si="30"/>
        <v>0.01</v>
      </c>
      <c r="AL15" s="2">
        <f t="shared" si="30"/>
        <v>0.01</v>
      </c>
    </row>
    <row r="16" spans="2:47" x14ac:dyDescent="0.3">
      <c r="C16" t="s">
        <v>26</v>
      </c>
    </row>
    <row r="19" spans="2:38" x14ac:dyDescent="0.3">
      <c r="B19" t="s">
        <v>22</v>
      </c>
    </row>
    <row r="20" spans="2:38" x14ac:dyDescent="0.3">
      <c r="C20" t="s">
        <v>9</v>
      </c>
      <c r="F20">
        <f t="shared" ref="F20:AL20" si="31">$AU$9-F10</f>
        <v>990000</v>
      </c>
      <c r="G20">
        <f t="shared" si="31"/>
        <v>790000</v>
      </c>
      <c r="H20">
        <f t="shared" si="31"/>
        <v>440000</v>
      </c>
      <c r="I20">
        <f t="shared" si="31"/>
        <v>240000</v>
      </c>
      <c r="J20">
        <f t="shared" si="31"/>
        <v>165000</v>
      </c>
      <c r="K20">
        <f t="shared" si="31"/>
        <v>145000</v>
      </c>
      <c r="L20">
        <f t="shared" si="31"/>
        <v>145000</v>
      </c>
      <c r="M20">
        <f t="shared" si="31"/>
        <v>145000</v>
      </c>
      <c r="N20">
        <f t="shared" si="31"/>
        <v>145000</v>
      </c>
      <c r="O20">
        <f t="shared" si="31"/>
        <v>145000</v>
      </c>
      <c r="P20">
        <f t="shared" si="31"/>
        <v>145000</v>
      </c>
      <c r="Q20">
        <f t="shared" si="31"/>
        <v>990000</v>
      </c>
      <c r="R20">
        <f t="shared" si="31"/>
        <v>790000</v>
      </c>
      <c r="S20">
        <f t="shared" si="31"/>
        <v>440000</v>
      </c>
      <c r="T20">
        <f t="shared" si="31"/>
        <v>240000</v>
      </c>
      <c r="U20">
        <f t="shared" si="31"/>
        <v>165000</v>
      </c>
      <c r="V20">
        <f t="shared" si="31"/>
        <v>145000</v>
      </c>
      <c r="W20">
        <f t="shared" si="31"/>
        <v>145000</v>
      </c>
      <c r="X20">
        <f t="shared" si="31"/>
        <v>145000</v>
      </c>
      <c r="Y20">
        <f t="shared" si="31"/>
        <v>145000</v>
      </c>
      <c r="Z20">
        <f t="shared" si="31"/>
        <v>145000</v>
      </c>
      <c r="AA20">
        <f t="shared" si="31"/>
        <v>145000</v>
      </c>
      <c r="AB20">
        <f t="shared" si="31"/>
        <v>990000</v>
      </c>
      <c r="AC20">
        <f t="shared" si="31"/>
        <v>790000</v>
      </c>
      <c r="AD20">
        <f t="shared" si="31"/>
        <v>440000</v>
      </c>
      <c r="AE20">
        <f t="shared" si="31"/>
        <v>240000</v>
      </c>
      <c r="AF20">
        <f t="shared" si="31"/>
        <v>165000</v>
      </c>
      <c r="AG20">
        <f t="shared" si="31"/>
        <v>145000</v>
      </c>
      <c r="AH20">
        <f t="shared" si="31"/>
        <v>145000</v>
      </c>
      <c r="AI20">
        <f t="shared" si="31"/>
        <v>145000</v>
      </c>
      <c r="AJ20">
        <f t="shared" si="31"/>
        <v>145000</v>
      </c>
      <c r="AK20">
        <f t="shared" si="31"/>
        <v>145000</v>
      </c>
      <c r="AL20">
        <f t="shared" si="31"/>
        <v>145000</v>
      </c>
    </row>
    <row r="21" spans="2:38" x14ac:dyDescent="0.3">
      <c r="C21" t="s">
        <v>10</v>
      </c>
      <c r="F21">
        <f t="shared" ref="F21:P21" si="32">F20*weekly_rate</f>
        <v>9900</v>
      </c>
      <c r="G21">
        <f t="shared" si="32"/>
        <v>7900</v>
      </c>
      <c r="H21">
        <f t="shared" si="32"/>
        <v>4400</v>
      </c>
      <c r="I21">
        <f t="shared" si="32"/>
        <v>2400</v>
      </c>
      <c r="J21">
        <f t="shared" si="32"/>
        <v>1650</v>
      </c>
      <c r="K21">
        <f t="shared" si="32"/>
        <v>1450</v>
      </c>
      <c r="L21">
        <f t="shared" si="32"/>
        <v>1450</v>
      </c>
      <c r="M21">
        <f t="shared" si="32"/>
        <v>1450</v>
      </c>
      <c r="N21">
        <f t="shared" si="32"/>
        <v>1450</v>
      </c>
      <c r="O21">
        <f t="shared" si="32"/>
        <v>1450</v>
      </c>
      <c r="P21">
        <f t="shared" si="32"/>
        <v>1450</v>
      </c>
      <c r="Q21">
        <f t="shared" ref="Q21" si="33">Q20*weekly_rate</f>
        <v>9900</v>
      </c>
      <c r="R21">
        <f t="shared" ref="R21" si="34">R20*weekly_rate</f>
        <v>7900</v>
      </c>
      <c r="S21">
        <f t="shared" ref="S21" si="35">S20*weekly_rate</f>
        <v>4400</v>
      </c>
      <c r="T21">
        <f t="shared" ref="T21" si="36">T20*weekly_rate</f>
        <v>2400</v>
      </c>
      <c r="U21">
        <f t="shared" ref="U21" si="37">U20*weekly_rate</f>
        <v>1650</v>
      </c>
      <c r="V21">
        <f t="shared" ref="V21" si="38">V20*weekly_rate</f>
        <v>1450</v>
      </c>
      <c r="W21">
        <f t="shared" ref="W21" si="39">W20*weekly_rate</f>
        <v>1450</v>
      </c>
      <c r="X21">
        <f t="shared" ref="X21" si="40">X20*weekly_rate</f>
        <v>1450</v>
      </c>
      <c r="Y21">
        <f t="shared" ref="Y21" si="41">Y20*weekly_rate</f>
        <v>1450</v>
      </c>
      <c r="Z21">
        <f t="shared" ref="Z21" si="42">Z20*weekly_rate</f>
        <v>1450</v>
      </c>
      <c r="AA21">
        <f t="shared" ref="AA21" si="43">AA20*weekly_rate</f>
        <v>1450</v>
      </c>
      <c r="AB21">
        <f t="shared" ref="AB21" si="44">AB20*weekly_rate</f>
        <v>9900</v>
      </c>
      <c r="AC21">
        <f t="shared" ref="AC21" si="45">AC20*weekly_rate</f>
        <v>7900</v>
      </c>
      <c r="AD21">
        <f t="shared" ref="AD21" si="46">AD20*weekly_rate</f>
        <v>4400</v>
      </c>
      <c r="AE21">
        <f t="shared" ref="AE21" si="47">AE20*weekly_rate</f>
        <v>2400</v>
      </c>
      <c r="AF21">
        <f t="shared" ref="AF21" si="48">AF20*weekly_rate</f>
        <v>1650</v>
      </c>
      <c r="AG21">
        <f t="shared" ref="AG21" si="49">AG20*weekly_rate</f>
        <v>1450</v>
      </c>
      <c r="AH21">
        <f t="shared" ref="AH21" si="50">AH20*weekly_rate</f>
        <v>1450</v>
      </c>
      <c r="AI21">
        <f t="shared" ref="AI21" si="51">AI20*weekly_rate</f>
        <v>1450</v>
      </c>
      <c r="AJ21">
        <f t="shared" ref="AJ21" si="52">AJ20*weekly_rate</f>
        <v>1450</v>
      </c>
      <c r="AK21">
        <f t="shared" ref="AK21" si="53">AK20*weekly_rate</f>
        <v>1450</v>
      </c>
      <c r="AL21">
        <f t="shared" ref="AL21" si="54">AL20*weekly_rate</f>
        <v>1450</v>
      </c>
    </row>
    <row r="22" spans="2:38" x14ac:dyDescent="0.3">
      <c r="C22" t="s">
        <v>34</v>
      </c>
      <c r="F22">
        <f t="shared" ref="F22:P22" si="55">F12</f>
        <v>100</v>
      </c>
      <c r="G22">
        <f t="shared" si="55"/>
        <v>2000</v>
      </c>
      <c r="H22">
        <f t="shared" si="55"/>
        <v>3500</v>
      </c>
      <c r="I22">
        <f t="shared" si="55"/>
        <v>2000</v>
      </c>
      <c r="J22">
        <f t="shared" si="55"/>
        <v>750</v>
      </c>
      <c r="K22">
        <f t="shared" si="55"/>
        <v>200</v>
      </c>
      <c r="L22">
        <f t="shared" si="55"/>
        <v>0</v>
      </c>
      <c r="M22">
        <f t="shared" si="55"/>
        <v>0</v>
      </c>
      <c r="N22">
        <f t="shared" si="55"/>
        <v>0</v>
      </c>
      <c r="O22">
        <f t="shared" si="55"/>
        <v>0</v>
      </c>
      <c r="P22">
        <f t="shared" si="55"/>
        <v>0</v>
      </c>
      <c r="Q22">
        <f t="shared" ref="Q22:AA22" si="56">Q12</f>
        <v>100</v>
      </c>
      <c r="R22">
        <f t="shared" si="56"/>
        <v>2000</v>
      </c>
      <c r="S22">
        <f t="shared" si="56"/>
        <v>3500</v>
      </c>
      <c r="T22">
        <f t="shared" si="56"/>
        <v>2000</v>
      </c>
      <c r="U22">
        <f t="shared" si="56"/>
        <v>750</v>
      </c>
      <c r="V22">
        <f t="shared" si="56"/>
        <v>200</v>
      </c>
      <c r="W22">
        <f t="shared" si="56"/>
        <v>0</v>
      </c>
      <c r="X22">
        <f t="shared" si="56"/>
        <v>0</v>
      </c>
      <c r="Y22">
        <f t="shared" si="56"/>
        <v>0</v>
      </c>
      <c r="Z22">
        <f t="shared" si="56"/>
        <v>0</v>
      </c>
      <c r="AA22">
        <f t="shared" si="56"/>
        <v>0</v>
      </c>
      <c r="AB22">
        <f t="shared" ref="AB22:AL22" si="57">AB12</f>
        <v>100</v>
      </c>
      <c r="AC22">
        <f t="shared" si="57"/>
        <v>2000</v>
      </c>
      <c r="AD22">
        <f t="shared" si="57"/>
        <v>3500</v>
      </c>
      <c r="AE22">
        <f t="shared" si="57"/>
        <v>2000</v>
      </c>
      <c r="AF22">
        <f t="shared" si="57"/>
        <v>750</v>
      </c>
      <c r="AG22">
        <f t="shared" si="57"/>
        <v>200</v>
      </c>
      <c r="AH22">
        <f t="shared" si="57"/>
        <v>0</v>
      </c>
      <c r="AI22">
        <f t="shared" si="57"/>
        <v>0</v>
      </c>
      <c r="AJ22">
        <f t="shared" si="57"/>
        <v>0</v>
      </c>
      <c r="AK22">
        <f t="shared" si="57"/>
        <v>0</v>
      </c>
      <c r="AL22">
        <f t="shared" si="57"/>
        <v>0</v>
      </c>
    </row>
    <row r="23" spans="2:38" x14ac:dyDescent="0.3">
      <c r="C23" t="s">
        <v>35</v>
      </c>
      <c r="F23">
        <f t="shared" ref="F23:P23" si="58">F21+F22</f>
        <v>10000</v>
      </c>
      <c r="G23">
        <f t="shared" si="58"/>
        <v>9900</v>
      </c>
      <c r="H23">
        <f t="shared" si="58"/>
        <v>7900</v>
      </c>
      <c r="I23">
        <f t="shared" si="58"/>
        <v>4400</v>
      </c>
      <c r="J23">
        <f t="shared" si="58"/>
        <v>2400</v>
      </c>
      <c r="K23">
        <f t="shared" si="58"/>
        <v>1650</v>
      </c>
      <c r="L23">
        <f t="shared" si="58"/>
        <v>1450</v>
      </c>
      <c r="M23">
        <f t="shared" si="58"/>
        <v>1450</v>
      </c>
      <c r="N23">
        <f t="shared" si="58"/>
        <v>1450</v>
      </c>
      <c r="O23">
        <f t="shared" si="58"/>
        <v>1450</v>
      </c>
      <c r="P23">
        <f t="shared" si="58"/>
        <v>1450</v>
      </c>
      <c r="Q23">
        <f t="shared" ref="Q23" si="59">Q21+Q22</f>
        <v>10000</v>
      </c>
      <c r="R23">
        <f t="shared" ref="R23" si="60">R21+R22</f>
        <v>9900</v>
      </c>
      <c r="S23">
        <f t="shared" ref="S23" si="61">S21+S22</f>
        <v>7900</v>
      </c>
      <c r="T23">
        <f t="shared" ref="T23" si="62">T21+T22</f>
        <v>4400</v>
      </c>
      <c r="U23">
        <f t="shared" ref="U23" si="63">U21+U22</f>
        <v>2400</v>
      </c>
      <c r="V23">
        <f t="shared" ref="V23" si="64">V21+V22</f>
        <v>1650</v>
      </c>
      <c r="W23">
        <f t="shared" ref="W23" si="65">W21+W22</f>
        <v>1450</v>
      </c>
      <c r="X23">
        <f t="shared" ref="X23" si="66">X21+X22</f>
        <v>1450</v>
      </c>
      <c r="Y23">
        <f t="shared" ref="Y23" si="67">Y21+Y22</f>
        <v>1450</v>
      </c>
      <c r="Z23">
        <f t="shared" ref="Z23" si="68">Z21+Z22</f>
        <v>1450</v>
      </c>
      <c r="AA23">
        <f t="shared" ref="AA23" si="69">AA21+AA22</f>
        <v>1450</v>
      </c>
      <c r="AB23">
        <f t="shared" ref="AB23" si="70">AB21+AB22</f>
        <v>10000</v>
      </c>
      <c r="AC23">
        <f t="shared" ref="AC23" si="71">AC21+AC22</f>
        <v>9900</v>
      </c>
      <c r="AD23">
        <f t="shared" ref="AD23" si="72">AD21+AD22</f>
        <v>7900</v>
      </c>
      <c r="AE23">
        <f t="shared" ref="AE23" si="73">AE21+AE22</f>
        <v>4400</v>
      </c>
      <c r="AF23">
        <f t="shared" ref="AF23" si="74">AF21+AF22</f>
        <v>2400</v>
      </c>
      <c r="AG23">
        <f t="shared" ref="AG23" si="75">AG21+AG22</f>
        <v>1650</v>
      </c>
      <c r="AH23">
        <f t="shared" ref="AH23" si="76">AH21+AH22</f>
        <v>1450</v>
      </c>
      <c r="AI23">
        <f t="shared" ref="AI23" si="77">AI21+AI22</f>
        <v>1450</v>
      </c>
      <c r="AJ23">
        <f t="shared" ref="AJ23" si="78">AJ21+AJ22</f>
        <v>1450</v>
      </c>
      <c r="AK23">
        <f t="shared" ref="AK23" si="79">AK21+AK22</f>
        <v>1450</v>
      </c>
      <c r="AL23">
        <f t="shared" ref="AL23" si="80">AL21+AL22</f>
        <v>1450</v>
      </c>
    </row>
    <row r="24" spans="2:38" x14ac:dyDescent="0.3">
      <c r="C24" t="s">
        <v>11</v>
      </c>
      <c r="F24">
        <f>F21+F22</f>
        <v>10000</v>
      </c>
      <c r="G24">
        <f t="shared" ref="G24:P24" si="81">G21+F24+G22</f>
        <v>19900</v>
      </c>
      <c r="H24">
        <f t="shared" si="81"/>
        <v>27800</v>
      </c>
      <c r="I24">
        <f t="shared" si="81"/>
        <v>32200</v>
      </c>
      <c r="J24">
        <f t="shared" si="81"/>
        <v>34600</v>
      </c>
      <c r="K24">
        <f t="shared" si="81"/>
        <v>36250</v>
      </c>
      <c r="L24">
        <f t="shared" si="81"/>
        <v>37700</v>
      </c>
      <c r="M24">
        <f t="shared" si="81"/>
        <v>39150</v>
      </c>
      <c r="N24">
        <f t="shared" si="81"/>
        <v>40600</v>
      </c>
      <c r="O24">
        <f t="shared" si="81"/>
        <v>42050</v>
      </c>
      <c r="P24">
        <f t="shared" si="81"/>
        <v>43500</v>
      </c>
      <c r="Q24">
        <f>Q21+Q22</f>
        <v>10000</v>
      </c>
      <c r="R24">
        <f t="shared" ref="R24:AA24" si="82">R21+Q24+R22</f>
        <v>19900</v>
      </c>
      <c r="S24">
        <f t="shared" si="82"/>
        <v>27800</v>
      </c>
      <c r="T24">
        <f t="shared" si="82"/>
        <v>32200</v>
      </c>
      <c r="U24">
        <f t="shared" si="82"/>
        <v>34600</v>
      </c>
      <c r="V24">
        <f t="shared" si="82"/>
        <v>36250</v>
      </c>
      <c r="W24">
        <f t="shared" si="82"/>
        <v>37700</v>
      </c>
      <c r="X24">
        <f t="shared" si="82"/>
        <v>39150</v>
      </c>
      <c r="Y24">
        <f t="shared" si="82"/>
        <v>40600</v>
      </c>
      <c r="Z24">
        <f t="shared" si="82"/>
        <v>42050</v>
      </c>
      <c r="AA24">
        <f t="shared" si="82"/>
        <v>43500</v>
      </c>
      <c r="AB24">
        <f>AB21+AB22</f>
        <v>10000</v>
      </c>
      <c r="AC24">
        <f t="shared" ref="AC24:AL24" si="83">AC21+AB24+AC22</f>
        <v>19900</v>
      </c>
      <c r="AD24">
        <f t="shared" si="83"/>
        <v>27800</v>
      </c>
      <c r="AE24">
        <f t="shared" si="83"/>
        <v>32200</v>
      </c>
      <c r="AF24">
        <f t="shared" si="83"/>
        <v>34600</v>
      </c>
      <c r="AG24">
        <f t="shared" si="83"/>
        <v>36250</v>
      </c>
      <c r="AH24">
        <f t="shared" si="83"/>
        <v>37700</v>
      </c>
      <c r="AI24">
        <f t="shared" si="83"/>
        <v>39150</v>
      </c>
      <c r="AJ24">
        <f t="shared" si="83"/>
        <v>40600</v>
      </c>
      <c r="AK24">
        <f t="shared" si="83"/>
        <v>42050</v>
      </c>
      <c r="AL24">
        <f t="shared" si="83"/>
        <v>43500</v>
      </c>
    </row>
    <row r="26" spans="2:38" x14ac:dyDescent="0.3">
      <c r="C26" t="s">
        <v>42</v>
      </c>
      <c r="F26" s="2">
        <f t="shared" ref="F26:P26" si="84">F23/F20</f>
        <v>1.0101010101010102E-2</v>
      </c>
      <c r="G26" s="2">
        <f t="shared" si="84"/>
        <v>1.2531645569620253E-2</v>
      </c>
      <c r="H26" s="2">
        <f t="shared" si="84"/>
        <v>1.7954545454545456E-2</v>
      </c>
      <c r="I26" s="2">
        <f t="shared" si="84"/>
        <v>1.8333333333333333E-2</v>
      </c>
      <c r="J26" s="2">
        <f t="shared" si="84"/>
        <v>1.4545454545454545E-2</v>
      </c>
      <c r="K26" s="2">
        <f t="shared" si="84"/>
        <v>1.1379310344827587E-2</v>
      </c>
      <c r="L26" s="2">
        <f t="shared" si="84"/>
        <v>0.01</v>
      </c>
      <c r="M26" s="2">
        <f t="shared" si="84"/>
        <v>0.01</v>
      </c>
      <c r="N26" s="2">
        <f t="shared" si="84"/>
        <v>0.01</v>
      </c>
      <c r="O26" s="2">
        <f t="shared" si="84"/>
        <v>0.01</v>
      </c>
      <c r="P26" s="2">
        <f t="shared" si="84"/>
        <v>0.01</v>
      </c>
      <c r="Q26" s="2">
        <f t="shared" ref="Q26:AA26" si="85">Q23/Q20</f>
        <v>1.0101010101010102E-2</v>
      </c>
      <c r="R26" s="2">
        <f t="shared" si="85"/>
        <v>1.2531645569620253E-2</v>
      </c>
      <c r="S26" s="2">
        <f t="shared" si="85"/>
        <v>1.7954545454545456E-2</v>
      </c>
      <c r="T26" s="2">
        <f t="shared" si="85"/>
        <v>1.8333333333333333E-2</v>
      </c>
      <c r="U26" s="2">
        <f t="shared" si="85"/>
        <v>1.4545454545454545E-2</v>
      </c>
      <c r="V26" s="2">
        <f t="shared" si="85"/>
        <v>1.1379310344827587E-2</v>
      </c>
      <c r="W26" s="2">
        <f t="shared" si="85"/>
        <v>0.01</v>
      </c>
      <c r="X26" s="2">
        <f t="shared" si="85"/>
        <v>0.01</v>
      </c>
      <c r="Y26" s="2">
        <f t="shared" si="85"/>
        <v>0.01</v>
      </c>
      <c r="Z26" s="2">
        <f t="shared" si="85"/>
        <v>0.01</v>
      </c>
      <c r="AA26" s="2">
        <f t="shared" si="85"/>
        <v>0.01</v>
      </c>
      <c r="AB26" s="2">
        <f t="shared" ref="AB26:AL26" si="86">AB23/AB20</f>
        <v>1.0101010101010102E-2</v>
      </c>
      <c r="AC26" s="2">
        <f t="shared" si="86"/>
        <v>1.2531645569620253E-2</v>
      </c>
      <c r="AD26" s="2">
        <f t="shared" si="86"/>
        <v>1.7954545454545456E-2</v>
      </c>
      <c r="AE26" s="2">
        <f t="shared" si="86"/>
        <v>1.8333333333333333E-2</v>
      </c>
      <c r="AF26" s="2">
        <f t="shared" si="86"/>
        <v>1.4545454545454545E-2</v>
      </c>
      <c r="AG26" s="2">
        <f t="shared" si="86"/>
        <v>1.1379310344827587E-2</v>
      </c>
      <c r="AH26" s="2">
        <f t="shared" si="86"/>
        <v>0.01</v>
      </c>
      <c r="AI26" s="2">
        <f t="shared" si="86"/>
        <v>0.01</v>
      </c>
      <c r="AJ26" s="2">
        <f t="shared" si="86"/>
        <v>0.01</v>
      </c>
      <c r="AK26" s="2">
        <f t="shared" si="86"/>
        <v>0.01</v>
      </c>
      <c r="AL26" s="2">
        <f t="shared" si="86"/>
        <v>0.01</v>
      </c>
    </row>
    <row r="29" spans="2:38" x14ac:dyDescent="0.3">
      <c r="C29" t="s">
        <v>31</v>
      </c>
      <c r="F29" s="3">
        <f t="shared" ref="F29:P29" si="87">(1-F15/F26)</f>
        <v>1</v>
      </c>
      <c r="G29" s="3">
        <f t="shared" si="87"/>
        <v>0.96200096200096197</v>
      </c>
      <c r="H29" s="3">
        <f t="shared" si="87"/>
        <v>0.79113924050632911</v>
      </c>
      <c r="I29" s="3">
        <f t="shared" si="87"/>
        <v>0.59808612440191389</v>
      </c>
      <c r="J29" s="3">
        <f t="shared" si="87"/>
        <v>0.37425149700598792</v>
      </c>
      <c r="K29" s="3">
        <f t="shared" si="87"/>
        <v>0.14176856282119454</v>
      </c>
      <c r="L29" s="3">
        <f t="shared" si="87"/>
        <v>0</v>
      </c>
      <c r="M29" s="3">
        <f t="shared" si="87"/>
        <v>0</v>
      </c>
      <c r="N29" s="3">
        <f t="shared" si="87"/>
        <v>0</v>
      </c>
      <c r="O29" s="3">
        <f t="shared" si="87"/>
        <v>0</v>
      </c>
      <c r="P29" s="3">
        <f t="shared" si="87"/>
        <v>0</v>
      </c>
      <c r="Q29" s="3">
        <f t="shared" ref="Q29:AA29" si="88">(1-Q15/Q26)</f>
        <v>1</v>
      </c>
      <c r="R29" s="3">
        <f t="shared" si="88"/>
        <v>0.96200096200096197</v>
      </c>
      <c r="S29" s="3">
        <f t="shared" si="88"/>
        <v>0.79113924050632911</v>
      </c>
      <c r="T29" s="3">
        <f t="shared" si="88"/>
        <v>0.59808612440191389</v>
      </c>
      <c r="U29" s="3">
        <f t="shared" si="88"/>
        <v>0.37425149700598792</v>
      </c>
      <c r="V29" s="3">
        <f t="shared" si="88"/>
        <v>0.14176856282119454</v>
      </c>
      <c r="W29" s="3">
        <f t="shared" si="88"/>
        <v>0</v>
      </c>
      <c r="X29" s="3">
        <f t="shared" si="88"/>
        <v>0</v>
      </c>
      <c r="Y29" s="3">
        <f t="shared" si="88"/>
        <v>0</v>
      </c>
      <c r="Z29" s="3">
        <f t="shared" si="88"/>
        <v>0</v>
      </c>
      <c r="AA29" s="3">
        <f t="shared" si="88"/>
        <v>0</v>
      </c>
      <c r="AB29" s="3">
        <f t="shared" ref="AB29:AL29" si="89">(1-AB15/AB26)</f>
        <v>1</v>
      </c>
      <c r="AC29" s="3">
        <f t="shared" si="89"/>
        <v>0.96200096200096197</v>
      </c>
      <c r="AD29" s="3">
        <f t="shared" si="89"/>
        <v>0.79113924050632911</v>
      </c>
      <c r="AE29" s="3">
        <f t="shared" si="89"/>
        <v>0.59808612440191389</v>
      </c>
      <c r="AF29" s="3">
        <f t="shared" si="89"/>
        <v>0.37425149700598792</v>
      </c>
      <c r="AG29" s="3">
        <f t="shared" si="89"/>
        <v>0.14176856282119454</v>
      </c>
      <c r="AH29" s="3">
        <f t="shared" si="89"/>
        <v>0</v>
      </c>
      <c r="AI29" s="3">
        <f t="shared" si="89"/>
        <v>0</v>
      </c>
      <c r="AJ29" s="3">
        <f t="shared" si="89"/>
        <v>0</v>
      </c>
      <c r="AK29" s="3">
        <f t="shared" si="89"/>
        <v>0</v>
      </c>
      <c r="AL29" s="3">
        <f t="shared" si="89"/>
        <v>0</v>
      </c>
    </row>
    <row r="33" spans="2:38" ht="18" x14ac:dyDescent="0.35">
      <c r="B33" s="4" t="s">
        <v>37</v>
      </c>
      <c r="C33" s="4"/>
      <c r="D33" s="4"/>
      <c r="E33" s="4"/>
      <c r="F33" s="4"/>
    </row>
    <row r="35" spans="2:38" x14ac:dyDescent="0.3">
      <c r="F35" t="s">
        <v>0</v>
      </c>
      <c r="G35" t="s">
        <v>1</v>
      </c>
      <c r="H35" t="s">
        <v>2</v>
      </c>
      <c r="I35" t="s">
        <v>3</v>
      </c>
      <c r="J35" t="s">
        <v>4</v>
      </c>
      <c r="K35" t="s">
        <v>5</v>
      </c>
      <c r="L35" t="s">
        <v>12</v>
      </c>
      <c r="M35" t="s">
        <v>13</v>
      </c>
      <c r="N35" t="s">
        <v>14</v>
      </c>
      <c r="O35" t="s">
        <v>15</v>
      </c>
      <c r="P35" t="s">
        <v>18</v>
      </c>
      <c r="Q35" t="s">
        <v>47</v>
      </c>
      <c r="R35" t="s">
        <v>48</v>
      </c>
      <c r="S35" t="s">
        <v>49</v>
      </c>
      <c r="T35" t="s">
        <v>50</v>
      </c>
      <c r="U35" t="s">
        <v>51</v>
      </c>
      <c r="V35" t="s">
        <v>52</v>
      </c>
      <c r="W35" t="s">
        <v>53</v>
      </c>
      <c r="X35" t="s">
        <v>54</v>
      </c>
      <c r="Y35" t="s">
        <v>55</v>
      </c>
      <c r="Z35" t="s">
        <v>56</v>
      </c>
      <c r="AA35" t="s">
        <v>57</v>
      </c>
    </row>
    <row r="36" spans="2:38" x14ac:dyDescent="0.3">
      <c r="B36" t="s">
        <v>21</v>
      </c>
      <c r="AD36" t="s">
        <v>16</v>
      </c>
      <c r="AF36" t="s">
        <v>17</v>
      </c>
    </row>
    <row r="37" spans="2:38" x14ac:dyDescent="0.3">
      <c r="C37" t="s">
        <v>8</v>
      </c>
      <c r="F37" s="8">
        <v>10000</v>
      </c>
      <c r="G37" s="8">
        <v>200000</v>
      </c>
      <c r="H37" s="8">
        <v>350000</v>
      </c>
      <c r="I37" s="8">
        <v>200000</v>
      </c>
      <c r="J37" s="8">
        <v>100000</v>
      </c>
      <c r="K37" s="8">
        <v>20000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10000</v>
      </c>
      <c r="R37" s="8">
        <v>200000</v>
      </c>
      <c r="S37" s="8">
        <v>350000</v>
      </c>
      <c r="T37" s="8">
        <v>200000</v>
      </c>
      <c r="U37" s="8">
        <v>100000</v>
      </c>
      <c r="V37" s="8">
        <v>20000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10000</v>
      </c>
      <c r="AC37" s="8">
        <v>200000</v>
      </c>
      <c r="AD37" s="8">
        <v>350000</v>
      </c>
      <c r="AE37" s="8">
        <v>200000</v>
      </c>
      <c r="AF37" s="8">
        <v>100000</v>
      </c>
      <c r="AG37" s="8">
        <v>20000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</row>
    <row r="38" spans="2:38" x14ac:dyDescent="0.3">
      <c r="C38" t="s">
        <v>23</v>
      </c>
      <c r="F38">
        <f>F37</f>
        <v>10000</v>
      </c>
      <c r="G38">
        <f t="shared" ref="G38:P38" si="90">F38+G37</f>
        <v>210000</v>
      </c>
      <c r="H38">
        <f t="shared" si="90"/>
        <v>560000</v>
      </c>
      <c r="I38">
        <f t="shared" si="90"/>
        <v>760000</v>
      </c>
      <c r="J38">
        <f t="shared" si="90"/>
        <v>860000</v>
      </c>
      <c r="K38">
        <f t="shared" si="90"/>
        <v>880000</v>
      </c>
      <c r="L38">
        <f t="shared" si="90"/>
        <v>880000</v>
      </c>
      <c r="M38">
        <f t="shared" si="90"/>
        <v>880000</v>
      </c>
      <c r="N38">
        <f t="shared" si="90"/>
        <v>880000</v>
      </c>
      <c r="O38">
        <f t="shared" si="90"/>
        <v>880000</v>
      </c>
      <c r="P38">
        <f t="shared" si="90"/>
        <v>880000</v>
      </c>
      <c r="Q38">
        <f>Q37</f>
        <v>10000</v>
      </c>
      <c r="R38">
        <f t="shared" ref="R38" si="91">Q38+R37</f>
        <v>210000</v>
      </c>
      <c r="S38">
        <f t="shared" ref="S38" si="92">R38+S37</f>
        <v>560000</v>
      </c>
      <c r="T38">
        <f t="shared" ref="T38" si="93">S38+T37</f>
        <v>760000</v>
      </c>
      <c r="U38">
        <f t="shared" ref="U38" si="94">T38+U37</f>
        <v>860000</v>
      </c>
      <c r="V38">
        <f t="shared" ref="V38" si="95">U38+V37</f>
        <v>880000</v>
      </c>
      <c r="W38">
        <f t="shared" ref="W38" si="96">V38+W37</f>
        <v>880000</v>
      </c>
      <c r="X38">
        <f t="shared" ref="X38" si="97">W38+X37</f>
        <v>880000</v>
      </c>
      <c r="Y38">
        <f t="shared" ref="Y38" si="98">X38+Y37</f>
        <v>880000</v>
      </c>
      <c r="Z38">
        <f t="shared" ref="Z38" si="99">Y38+Z37</f>
        <v>880000</v>
      </c>
      <c r="AA38">
        <f t="shared" ref="AA38" si="100">Z38+AA37</f>
        <v>880000</v>
      </c>
    </row>
    <row r="39" spans="2:38" x14ac:dyDescent="0.3">
      <c r="C39" t="s">
        <v>27</v>
      </c>
      <c r="F39">
        <v>0</v>
      </c>
      <c r="G39">
        <v>0</v>
      </c>
      <c r="H39">
        <f t="shared" ref="H39:P39" si="101">F38</f>
        <v>10000</v>
      </c>
      <c r="I39">
        <f t="shared" si="101"/>
        <v>210000</v>
      </c>
      <c r="J39">
        <f t="shared" si="101"/>
        <v>560000</v>
      </c>
      <c r="K39">
        <f t="shared" si="101"/>
        <v>760000</v>
      </c>
      <c r="L39">
        <f t="shared" si="101"/>
        <v>860000</v>
      </c>
      <c r="M39">
        <f t="shared" si="101"/>
        <v>880000</v>
      </c>
      <c r="N39">
        <f t="shared" si="101"/>
        <v>880000</v>
      </c>
      <c r="O39">
        <f t="shared" si="101"/>
        <v>880000</v>
      </c>
      <c r="P39">
        <f t="shared" si="101"/>
        <v>880000</v>
      </c>
      <c r="Q39">
        <v>0</v>
      </c>
      <c r="R39">
        <v>0</v>
      </c>
      <c r="S39">
        <f t="shared" ref="S39" si="102">Q38</f>
        <v>10000</v>
      </c>
      <c r="T39">
        <f t="shared" ref="T39" si="103">R38</f>
        <v>210000</v>
      </c>
      <c r="U39">
        <f t="shared" ref="U39" si="104">S38</f>
        <v>560000</v>
      </c>
      <c r="V39">
        <f t="shared" ref="V39" si="105">T38</f>
        <v>760000</v>
      </c>
      <c r="W39">
        <f t="shared" ref="W39" si="106">U38</f>
        <v>860000</v>
      </c>
      <c r="X39">
        <f t="shared" ref="X39" si="107">V38</f>
        <v>880000</v>
      </c>
      <c r="Y39">
        <f t="shared" ref="Y39" si="108">W38</f>
        <v>880000</v>
      </c>
      <c r="Z39">
        <f t="shared" ref="Z39" si="109">X38</f>
        <v>880000</v>
      </c>
      <c r="AA39">
        <f t="shared" ref="AA39" si="110">Y38</f>
        <v>880000</v>
      </c>
    </row>
    <row r="40" spans="2:38" x14ac:dyDescent="0.3">
      <c r="C40" t="s">
        <v>6</v>
      </c>
      <c r="F40">
        <f>F37*week_infection_rate</f>
        <v>0</v>
      </c>
      <c r="G40">
        <f t="shared" ref="G40:P40" si="111">G37*weekly_rate</f>
        <v>2000</v>
      </c>
      <c r="H40">
        <f t="shared" si="111"/>
        <v>3500</v>
      </c>
      <c r="I40">
        <f t="shared" si="111"/>
        <v>2000</v>
      </c>
      <c r="J40">
        <f t="shared" si="111"/>
        <v>1000</v>
      </c>
      <c r="K40">
        <f t="shared" si="111"/>
        <v>200</v>
      </c>
      <c r="L40">
        <f t="shared" si="111"/>
        <v>0</v>
      </c>
      <c r="M40">
        <f t="shared" si="111"/>
        <v>0</v>
      </c>
      <c r="N40">
        <f t="shared" si="111"/>
        <v>0</v>
      </c>
      <c r="O40">
        <f t="shared" si="111"/>
        <v>0</v>
      </c>
      <c r="P40">
        <f t="shared" si="111"/>
        <v>0</v>
      </c>
      <c r="Q40">
        <f>Q37*week_infection_rate</f>
        <v>0</v>
      </c>
      <c r="R40">
        <f t="shared" ref="R40:AA40" si="112">R37*weekly_rate</f>
        <v>2000</v>
      </c>
      <c r="S40">
        <f t="shared" si="112"/>
        <v>3500</v>
      </c>
      <c r="T40">
        <f t="shared" si="112"/>
        <v>2000</v>
      </c>
      <c r="U40">
        <f t="shared" si="112"/>
        <v>1000</v>
      </c>
      <c r="V40">
        <f t="shared" si="112"/>
        <v>200</v>
      </c>
      <c r="W40">
        <f t="shared" si="112"/>
        <v>0</v>
      </c>
      <c r="X40">
        <f t="shared" si="112"/>
        <v>0</v>
      </c>
      <c r="Y40">
        <f t="shared" si="112"/>
        <v>0</v>
      </c>
      <c r="Z40">
        <f t="shared" si="112"/>
        <v>0</v>
      </c>
      <c r="AA40">
        <f t="shared" si="112"/>
        <v>0</v>
      </c>
    </row>
    <row r="41" spans="2:38" x14ac:dyDescent="0.3">
      <c r="C41" t="s">
        <v>28</v>
      </c>
      <c r="F41">
        <f t="shared" ref="F41:P41" si="113">F39*weekly_rate</f>
        <v>0</v>
      </c>
      <c r="G41">
        <f t="shared" si="113"/>
        <v>0</v>
      </c>
      <c r="H41">
        <f t="shared" si="113"/>
        <v>100</v>
      </c>
      <c r="I41">
        <f t="shared" si="113"/>
        <v>2100</v>
      </c>
      <c r="J41">
        <f t="shared" si="113"/>
        <v>5600</v>
      </c>
      <c r="K41">
        <f t="shared" si="113"/>
        <v>7600</v>
      </c>
      <c r="L41">
        <f t="shared" si="113"/>
        <v>8600</v>
      </c>
      <c r="M41">
        <f t="shared" si="113"/>
        <v>8800</v>
      </c>
      <c r="N41">
        <f t="shared" si="113"/>
        <v>8800</v>
      </c>
      <c r="O41">
        <f t="shared" si="113"/>
        <v>8800</v>
      </c>
      <c r="P41">
        <f t="shared" si="113"/>
        <v>8800</v>
      </c>
      <c r="Q41">
        <f t="shared" ref="Q41:AA41" si="114">Q39*weekly_rate</f>
        <v>0</v>
      </c>
      <c r="R41">
        <f t="shared" si="114"/>
        <v>0</v>
      </c>
      <c r="S41">
        <f t="shared" si="114"/>
        <v>100</v>
      </c>
      <c r="T41">
        <f t="shared" si="114"/>
        <v>2100</v>
      </c>
      <c r="U41">
        <f t="shared" si="114"/>
        <v>5600</v>
      </c>
      <c r="V41">
        <f t="shared" si="114"/>
        <v>7600</v>
      </c>
      <c r="W41">
        <f t="shared" si="114"/>
        <v>8600</v>
      </c>
      <c r="X41">
        <f t="shared" si="114"/>
        <v>8800</v>
      </c>
      <c r="Y41">
        <f t="shared" si="114"/>
        <v>8800</v>
      </c>
      <c r="Z41">
        <f t="shared" si="114"/>
        <v>8800</v>
      </c>
      <c r="AA41">
        <f t="shared" si="114"/>
        <v>8800</v>
      </c>
    </row>
    <row r="43" spans="2:38" x14ac:dyDescent="0.3">
      <c r="C43" t="s">
        <v>41</v>
      </c>
      <c r="F43" s="2">
        <f t="shared" ref="F43:P43" si="115">(F41)/F38</f>
        <v>0</v>
      </c>
      <c r="G43" s="2">
        <f t="shared" si="115"/>
        <v>0</v>
      </c>
      <c r="H43" s="2">
        <f t="shared" si="115"/>
        <v>1.7857142857142857E-4</v>
      </c>
      <c r="I43" s="2">
        <f t="shared" si="115"/>
        <v>2.7631578947368419E-3</v>
      </c>
      <c r="J43" s="2">
        <f t="shared" si="115"/>
        <v>6.5116279069767444E-3</v>
      </c>
      <c r="K43" s="2">
        <f t="shared" si="115"/>
        <v>8.6363636363636365E-3</v>
      </c>
      <c r="L43" s="2">
        <f t="shared" si="115"/>
        <v>9.7727272727272732E-3</v>
      </c>
      <c r="M43" s="2">
        <f t="shared" si="115"/>
        <v>0.01</v>
      </c>
      <c r="N43" s="2">
        <f t="shared" si="115"/>
        <v>0.01</v>
      </c>
      <c r="O43" s="2">
        <f t="shared" si="115"/>
        <v>0.01</v>
      </c>
      <c r="P43" s="2">
        <f t="shared" si="115"/>
        <v>0.01</v>
      </c>
      <c r="Q43" s="2">
        <f t="shared" ref="Q43:AA43" si="116">(Q41)/Q38</f>
        <v>0</v>
      </c>
      <c r="R43" s="2">
        <f t="shared" si="116"/>
        <v>0</v>
      </c>
      <c r="S43" s="2">
        <f t="shared" si="116"/>
        <v>1.7857142857142857E-4</v>
      </c>
      <c r="T43" s="2">
        <f t="shared" si="116"/>
        <v>2.7631578947368419E-3</v>
      </c>
      <c r="U43" s="2">
        <f t="shared" si="116"/>
        <v>6.5116279069767444E-3</v>
      </c>
      <c r="V43" s="2">
        <f t="shared" si="116"/>
        <v>8.6363636363636365E-3</v>
      </c>
      <c r="W43" s="2">
        <f t="shared" si="116"/>
        <v>9.7727272727272732E-3</v>
      </c>
      <c r="X43" s="2">
        <f t="shared" si="116"/>
        <v>0.01</v>
      </c>
      <c r="Y43" s="2">
        <f t="shared" si="116"/>
        <v>0.01</v>
      </c>
      <c r="Z43" s="2">
        <f t="shared" si="116"/>
        <v>0.01</v>
      </c>
      <c r="AA43" s="2">
        <f t="shared" si="116"/>
        <v>0.01</v>
      </c>
    </row>
    <row r="44" spans="2:38" x14ac:dyDescent="0.3">
      <c r="C44" t="s">
        <v>26</v>
      </c>
    </row>
    <row r="47" spans="2:38" x14ac:dyDescent="0.3">
      <c r="B47" t="s">
        <v>22</v>
      </c>
    </row>
    <row r="48" spans="2:38" x14ac:dyDescent="0.3">
      <c r="C48" t="s">
        <v>9</v>
      </c>
      <c r="F48">
        <f t="shared" ref="F48:AA48" si="117">$AU$9-F38</f>
        <v>990000</v>
      </c>
      <c r="G48">
        <f t="shared" si="117"/>
        <v>790000</v>
      </c>
      <c r="H48">
        <f t="shared" si="117"/>
        <v>440000</v>
      </c>
      <c r="I48">
        <f t="shared" si="117"/>
        <v>240000</v>
      </c>
      <c r="J48">
        <f t="shared" si="117"/>
        <v>140000</v>
      </c>
      <c r="K48">
        <f t="shared" si="117"/>
        <v>120000</v>
      </c>
      <c r="L48">
        <f t="shared" si="117"/>
        <v>120000</v>
      </c>
      <c r="M48">
        <f t="shared" si="117"/>
        <v>120000</v>
      </c>
      <c r="N48">
        <f t="shared" si="117"/>
        <v>120000</v>
      </c>
      <c r="O48">
        <f t="shared" si="117"/>
        <v>120000</v>
      </c>
      <c r="P48">
        <f t="shared" si="117"/>
        <v>120000</v>
      </c>
      <c r="Q48">
        <f t="shared" si="117"/>
        <v>990000</v>
      </c>
      <c r="R48">
        <f t="shared" si="117"/>
        <v>790000</v>
      </c>
      <c r="S48">
        <f t="shared" si="117"/>
        <v>440000</v>
      </c>
      <c r="T48">
        <f t="shared" si="117"/>
        <v>240000</v>
      </c>
      <c r="U48">
        <f t="shared" si="117"/>
        <v>140000</v>
      </c>
      <c r="V48">
        <f t="shared" si="117"/>
        <v>120000</v>
      </c>
      <c r="W48">
        <f t="shared" si="117"/>
        <v>120000</v>
      </c>
      <c r="X48">
        <f t="shared" si="117"/>
        <v>120000</v>
      </c>
      <c r="Y48">
        <f t="shared" si="117"/>
        <v>120000</v>
      </c>
      <c r="Z48">
        <f t="shared" si="117"/>
        <v>120000</v>
      </c>
      <c r="AA48">
        <f t="shared" si="117"/>
        <v>120000</v>
      </c>
    </row>
    <row r="49" spans="2:32" x14ac:dyDescent="0.3">
      <c r="C49" t="s">
        <v>10</v>
      </c>
      <c r="F49">
        <f t="shared" ref="F49:P49" si="118">F48*weekly_rate</f>
        <v>9900</v>
      </c>
      <c r="G49">
        <f t="shared" si="118"/>
        <v>7900</v>
      </c>
      <c r="H49">
        <f t="shared" si="118"/>
        <v>4400</v>
      </c>
      <c r="I49">
        <f t="shared" si="118"/>
        <v>2400</v>
      </c>
      <c r="J49">
        <f t="shared" si="118"/>
        <v>1400</v>
      </c>
      <c r="K49">
        <f t="shared" si="118"/>
        <v>1200</v>
      </c>
      <c r="L49">
        <f t="shared" si="118"/>
        <v>1200</v>
      </c>
      <c r="M49">
        <f t="shared" si="118"/>
        <v>1200</v>
      </c>
      <c r="N49">
        <f t="shared" si="118"/>
        <v>1200</v>
      </c>
      <c r="O49">
        <f t="shared" si="118"/>
        <v>1200</v>
      </c>
      <c r="P49">
        <f t="shared" si="118"/>
        <v>1200</v>
      </c>
      <c r="Q49">
        <f t="shared" ref="Q49" si="119">Q48*weekly_rate</f>
        <v>9900</v>
      </c>
      <c r="R49">
        <f t="shared" ref="R49" si="120">R48*weekly_rate</f>
        <v>7900</v>
      </c>
      <c r="S49">
        <f t="shared" ref="S49" si="121">S48*weekly_rate</f>
        <v>4400</v>
      </c>
      <c r="T49">
        <f t="shared" ref="T49" si="122">T48*weekly_rate</f>
        <v>2400</v>
      </c>
      <c r="U49">
        <f t="shared" ref="U49" si="123">U48*weekly_rate</f>
        <v>1400</v>
      </c>
      <c r="V49">
        <f t="shared" ref="V49" si="124">V48*weekly_rate</f>
        <v>1200</v>
      </c>
      <c r="W49">
        <f t="shared" ref="W49" si="125">W48*weekly_rate</f>
        <v>1200</v>
      </c>
      <c r="X49">
        <f t="shared" ref="X49" si="126">X48*weekly_rate</f>
        <v>1200</v>
      </c>
      <c r="Y49">
        <f t="shared" ref="Y49" si="127">Y48*weekly_rate</f>
        <v>1200</v>
      </c>
      <c r="Z49">
        <f t="shared" ref="Z49" si="128">Z48*weekly_rate</f>
        <v>1200</v>
      </c>
      <c r="AA49">
        <f t="shared" ref="AA49" si="129">AA48*weekly_rate</f>
        <v>1200</v>
      </c>
    </row>
    <row r="50" spans="2:32" x14ac:dyDescent="0.3">
      <c r="C50" t="s">
        <v>36</v>
      </c>
      <c r="F50">
        <f t="shared" ref="F50:P50" si="130">F40</f>
        <v>0</v>
      </c>
      <c r="G50">
        <f t="shared" si="130"/>
        <v>2000</v>
      </c>
      <c r="H50">
        <f t="shared" si="130"/>
        <v>3500</v>
      </c>
      <c r="I50">
        <f t="shared" si="130"/>
        <v>2000</v>
      </c>
      <c r="J50">
        <f t="shared" si="130"/>
        <v>1000</v>
      </c>
      <c r="K50">
        <f t="shared" si="130"/>
        <v>200</v>
      </c>
      <c r="L50">
        <f t="shared" si="130"/>
        <v>0</v>
      </c>
      <c r="M50">
        <f t="shared" si="130"/>
        <v>0</v>
      </c>
      <c r="N50">
        <f t="shared" si="130"/>
        <v>0</v>
      </c>
      <c r="O50">
        <f t="shared" si="130"/>
        <v>0</v>
      </c>
      <c r="P50">
        <f t="shared" si="130"/>
        <v>0</v>
      </c>
      <c r="Q50">
        <f t="shared" ref="Q50:AA50" si="131">Q40</f>
        <v>0</v>
      </c>
      <c r="R50">
        <f t="shared" si="131"/>
        <v>2000</v>
      </c>
      <c r="S50">
        <f t="shared" si="131"/>
        <v>3500</v>
      </c>
      <c r="T50">
        <f t="shared" si="131"/>
        <v>2000</v>
      </c>
      <c r="U50">
        <f t="shared" si="131"/>
        <v>1000</v>
      </c>
      <c r="V50">
        <f t="shared" si="131"/>
        <v>200</v>
      </c>
      <c r="W50">
        <f t="shared" si="131"/>
        <v>0</v>
      </c>
      <c r="X50">
        <f t="shared" si="131"/>
        <v>0</v>
      </c>
      <c r="Y50">
        <f t="shared" si="131"/>
        <v>0</v>
      </c>
      <c r="Z50">
        <f t="shared" si="131"/>
        <v>0</v>
      </c>
      <c r="AA50">
        <f t="shared" si="131"/>
        <v>0</v>
      </c>
    </row>
    <row r="51" spans="2:32" x14ac:dyDescent="0.3">
      <c r="C51" t="s">
        <v>35</v>
      </c>
      <c r="F51">
        <f t="shared" ref="F51:P51" si="132">F49+F50</f>
        <v>9900</v>
      </c>
      <c r="G51">
        <f t="shared" si="132"/>
        <v>9900</v>
      </c>
      <c r="H51">
        <f t="shared" si="132"/>
        <v>7900</v>
      </c>
      <c r="I51">
        <f t="shared" si="132"/>
        <v>4400</v>
      </c>
      <c r="J51">
        <f t="shared" si="132"/>
        <v>2400</v>
      </c>
      <c r="K51">
        <f t="shared" si="132"/>
        <v>1400</v>
      </c>
      <c r="L51">
        <f t="shared" si="132"/>
        <v>1200</v>
      </c>
      <c r="M51">
        <f t="shared" si="132"/>
        <v>1200</v>
      </c>
      <c r="N51">
        <f t="shared" si="132"/>
        <v>1200</v>
      </c>
      <c r="O51">
        <f t="shared" si="132"/>
        <v>1200</v>
      </c>
      <c r="P51">
        <f t="shared" si="132"/>
        <v>1200</v>
      </c>
      <c r="Q51">
        <f t="shared" ref="Q51" si="133">Q49+Q50</f>
        <v>9900</v>
      </c>
      <c r="R51">
        <f t="shared" ref="R51" si="134">R49+R50</f>
        <v>9900</v>
      </c>
      <c r="S51">
        <f t="shared" ref="S51" si="135">S49+S50</f>
        <v>7900</v>
      </c>
      <c r="T51">
        <f t="shared" ref="T51" si="136">T49+T50</f>
        <v>4400</v>
      </c>
      <c r="U51">
        <f t="shared" ref="U51" si="137">U49+U50</f>
        <v>2400</v>
      </c>
      <c r="V51">
        <f t="shared" ref="V51" si="138">V49+V50</f>
        <v>1400</v>
      </c>
      <c r="W51">
        <f t="shared" ref="W51" si="139">W49+W50</f>
        <v>1200</v>
      </c>
      <c r="X51">
        <f t="shared" ref="X51" si="140">X49+X50</f>
        <v>1200</v>
      </c>
      <c r="Y51">
        <f t="shared" ref="Y51" si="141">Y49+Y50</f>
        <v>1200</v>
      </c>
      <c r="Z51">
        <f t="shared" ref="Z51" si="142">Z49+Z50</f>
        <v>1200</v>
      </c>
      <c r="AA51">
        <f t="shared" ref="AA51" si="143">AA49+AA50</f>
        <v>1200</v>
      </c>
    </row>
    <row r="52" spans="2:32" x14ac:dyDescent="0.3">
      <c r="C52" t="s">
        <v>11</v>
      </c>
      <c r="F52">
        <f>F49</f>
        <v>9900</v>
      </c>
      <c r="G52">
        <f t="shared" ref="G52:P52" si="144">G49+F52</f>
        <v>17800</v>
      </c>
      <c r="H52">
        <f t="shared" si="144"/>
        <v>22200</v>
      </c>
      <c r="I52">
        <f t="shared" si="144"/>
        <v>24600</v>
      </c>
      <c r="J52">
        <f t="shared" si="144"/>
        <v>26000</v>
      </c>
      <c r="K52">
        <f t="shared" si="144"/>
        <v>27200</v>
      </c>
      <c r="L52">
        <f t="shared" si="144"/>
        <v>28400</v>
      </c>
      <c r="M52">
        <f t="shared" si="144"/>
        <v>29600</v>
      </c>
      <c r="N52">
        <f t="shared" si="144"/>
        <v>30800</v>
      </c>
      <c r="O52">
        <f t="shared" si="144"/>
        <v>32000</v>
      </c>
      <c r="P52">
        <f t="shared" si="144"/>
        <v>33200</v>
      </c>
      <c r="Q52">
        <f>Q49</f>
        <v>9900</v>
      </c>
      <c r="R52">
        <f t="shared" ref="R52:AA52" si="145">R49+Q52</f>
        <v>17800</v>
      </c>
      <c r="S52">
        <f t="shared" si="145"/>
        <v>22200</v>
      </c>
      <c r="T52">
        <f t="shared" si="145"/>
        <v>24600</v>
      </c>
      <c r="U52">
        <f t="shared" si="145"/>
        <v>26000</v>
      </c>
      <c r="V52">
        <f t="shared" si="145"/>
        <v>27200</v>
      </c>
      <c r="W52">
        <f t="shared" si="145"/>
        <v>28400</v>
      </c>
      <c r="X52">
        <f t="shared" si="145"/>
        <v>29600</v>
      </c>
      <c r="Y52">
        <f t="shared" si="145"/>
        <v>30800</v>
      </c>
      <c r="Z52">
        <f t="shared" si="145"/>
        <v>32000</v>
      </c>
      <c r="AA52">
        <f t="shared" si="145"/>
        <v>33200</v>
      </c>
    </row>
    <row r="54" spans="2:32" x14ac:dyDescent="0.3">
      <c r="C54" t="s">
        <v>43</v>
      </c>
      <c r="F54" s="2">
        <f t="shared" ref="F54:P54" si="146">F51/F48</f>
        <v>0.01</v>
      </c>
      <c r="G54" s="2">
        <f t="shared" si="146"/>
        <v>1.2531645569620253E-2</v>
      </c>
      <c r="H54" s="2">
        <f t="shared" si="146"/>
        <v>1.7954545454545456E-2</v>
      </c>
      <c r="I54" s="2">
        <f t="shared" si="146"/>
        <v>1.8333333333333333E-2</v>
      </c>
      <c r="J54" s="2">
        <f t="shared" si="146"/>
        <v>1.7142857142857144E-2</v>
      </c>
      <c r="K54" s="2">
        <f t="shared" si="146"/>
        <v>1.1666666666666667E-2</v>
      </c>
      <c r="L54" s="2">
        <f t="shared" si="146"/>
        <v>0.01</v>
      </c>
      <c r="M54" s="2">
        <f t="shared" si="146"/>
        <v>0.01</v>
      </c>
      <c r="N54" s="2">
        <f t="shared" si="146"/>
        <v>0.01</v>
      </c>
      <c r="O54" s="2">
        <f t="shared" si="146"/>
        <v>0.01</v>
      </c>
      <c r="P54" s="2">
        <f t="shared" si="146"/>
        <v>0.01</v>
      </c>
      <c r="Q54" s="2">
        <f t="shared" ref="Q54:AA54" si="147">Q51/Q48</f>
        <v>0.01</v>
      </c>
      <c r="R54" s="2">
        <f t="shared" si="147"/>
        <v>1.2531645569620253E-2</v>
      </c>
      <c r="S54" s="2">
        <f t="shared" si="147"/>
        <v>1.7954545454545456E-2</v>
      </c>
      <c r="T54" s="2">
        <f t="shared" si="147"/>
        <v>1.8333333333333333E-2</v>
      </c>
      <c r="U54" s="2">
        <f t="shared" si="147"/>
        <v>1.7142857142857144E-2</v>
      </c>
      <c r="V54" s="2">
        <f t="shared" si="147"/>
        <v>1.1666666666666667E-2</v>
      </c>
      <c r="W54" s="2">
        <f t="shared" si="147"/>
        <v>0.01</v>
      </c>
      <c r="X54" s="2">
        <f t="shared" si="147"/>
        <v>0.01</v>
      </c>
      <c r="Y54" s="2">
        <f t="shared" si="147"/>
        <v>0.01</v>
      </c>
      <c r="Z54" s="2">
        <f t="shared" si="147"/>
        <v>0.01</v>
      </c>
      <c r="AA54" s="2">
        <f t="shared" si="147"/>
        <v>0.01</v>
      </c>
    </row>
    <row r="57" spans="2:32" x14ac:dyDescent="0.3">
      <c r="C57" t="s">
        <v>32</v>
      </c>
      <c r="F57" s="3">
        <f t="shared" ref="F57:P57" si="148">(1-F43/F54)</f>
        <v>1</v>
      </c>
      <c r="G57" s="3">
        <f t="shared" si="148"/>
        <v>1</v>
      </c>
      <c r="H57" s="3">
        <f t="shared" si="148"/>
        <v>0.99005424954792043</v>
      </c>
      <c r="I57" s="3">
        <f t="shared" si="148"/>
        <v>0.84928229665071775</v>
      </c>
      <c r="J57" s="3">
        <f t="shared" si="148"/>
        <v>0.62015503875968991</v>
      </c>
      <c r="K57" s="3">
        <f t="shared" si="148"/>
        <v>0.25974025974025972</v>
      </c>
      <c r="L57" s="3">
        <f t="shared" si="148"/>
        <v>2.2727272727272707E-2</v>
      </c>
      <c r="M57" s="3">
        <f t="shared" si="148"/>
        <v>0</v>
      </c>
      <c r="N57" s="3">
        <f t="shared" si="148"/>
        <v>0</v>
      </c>
      <c r="O57" s="3">
        <f t="shared" si="148"/>
        <v>0</v>
      </c>
      <c r="P57" s="3">
        <f t="shared" si="148"/>
        <v>0</v>
      </c>
      <c r="Q57" s="3">
        <f t="shared" ref="Q57:AA57" si="149">(1-Q43/Q54)</f>
        <v>1</v>
      </c>
      <c r="R57" s="3">
        <f t="shared" si="149"/>
        <v>1</v>
      </c>
      <c r="S57" s="3">
        <f t="shared" si="149"/>
        <v>0.99005424954792043</v>
      </c>
      <c r="T57" s="3">
        <f t="shared" si="149"/>
        <v>0.84928229665071775</v>
      </c>
      <c r="U57" s="3">
        <f t="shared" si="149"/>
        <v>0.62015503875968991</v>
      </c>
      <c r="V57" s="3">
        <f t="shared" si="149"/>
        <v>0.25974025974025972</v>
      </c>
      <c r="W57" s="3">
        <f t="shared" si="149"/>
        <v>2.2727272727272707E-2</v>
      </c>
      <c r="X57" s="3">
        <f t="shared" si="149"/>
        <v>0</v>
      </c>
      <c r="Y57" s="3">
        <f t="shared" si="149"/>
        <v>0</v>
      </c>
      <c r="Z57" s="3">
        <f t="shared" si="149"/>
        <v>0</v>
      </c>
      <c r="AA57" s="3">
        <f t="shared" si="149"/>
        <v>0</v>
      </c>
    </row>
    <row r="61" spans="2:32" ht="1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D61" s="4"/>
      <c r="AE61" s="4"/>
      <c r="AF61" s="4"/>
    </row>
    <row r="62" spans="2:32" ht="1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D62" s="4"/>
      <c r="AE62" s="4"/>
      <c r="AF62" s="4"/>
    </row>
    <row r="64" spans="2:32" ht="18" x14ac:dyDescent="0.35">
      <c r="B64" s="4" t="s">
        <v>38</v>
      </c>
      <c r="D64" s="5"/>
      <c r="E64" s="1"/>
    </row>
    <row r="66" spans="2:50" x14ac:dyDescent="0.3">
      <c r="F66" t="s">
        <v>0</v>
      </c>
      <c r="G66" t="s">
        <v>1</v>
      </c>
      <c r="H66" t="s">
        <v>2</v>
      </c>
      <c r="I66" t="s">
        <v>3</v>
      </c>
      <c r="J66" t="s">
        <v>4</v>
      </c>
      <c r="K66" t="s">
        <v>5</v>
      </c>
      <c r="L66" t="s">
        <v>12</v>
      </c>
      <c r="M66" t="s">
        <v>13</v>
      </c>
      <c r="N66" t="s">
        <v>14</v>
      </c>
      <c r="O66" t="s">
        <v>15</v>
      </c>
      <c r="P66" t="s">
        <v>18</v>
      </c>
      <c r="Q66" t="s">
        <v>47</v>
      </c>
      <c r="R66" t="s">
        <v>48</v>
      </c>
      <c r="S66" t="s">
        <v>49</v>
      </c>
      <c r="T66" t="s">
        <v>50</v>
      </c>
      <c r="U66" t="s">
        <v>51</v>
      </c>
      <c r="V66" t="s">
        <v>52</v>
      </c>
      <c r="W66" t="s">
        <v>53</v>
      </c>
      <c r="X66" t="s">
        <v>54</v>
      </c>
      <c r="Y66" t="s">
        <v>55</v>
      </c>
      <c r="Z66" t="s">
        <v>56</v>
      </c>
      <c r="AA66" t="s">
        <v>57</v>
      </c>
    </row>
    <row r="67" spans="2:50" x14ac:dyDescent="0.3">
      <c r="B67" t="s">
        <v>21</v>
      </c>
      <c r="AD67" t="s">
        <v>16</v>
      </c>
      <c r="AF67" t="s">
        <v>17</v>
      </c>
    </row>
    <row r="68" spans="2:50" x14ac:dyDescent="0.3">
      <c r="C68" t="s">
        <v>8</v>
      </c>
      <c r="F68" s="8">
        <v>10000</v>
      </c>
      <c r="G68" s="8">
        <v>200000</v>
      </c>
      <c r="H68" s="8">
        <v>350000</v>
      </c>
      <c r="I68" s="8">
        <v>200000</v>
      </c>
      <c r="J68" s="8">
        <v>100000</v>
      </c>
      <c r="K68" s="8">
        <v>20000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10000</v>
      </c>
      <c r="R68" s="8">
        <v>200000</v>
      </c>
      <c r="S68" s="8">
        <v>350000</v>
      </c>
      <c r="T68" s="8">
        <v>200000</v>
      </c>
      <c r="U68" s="8">
        <v>100000</v>
      </c>
      <c r="V68" s="8">
        <v>20000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10000</v>
      </c>
      <c r="AC68" s="8">
        <v>200000</v>
      </c>
      <c r="AD68" s="8">
        <v>350000</v>
      </c>
      <c r="AE68" s="8">
        <v>200000</v>
      </c>
      <c r="AF68" s="8">
        <v>100000</v>
      </c>
      <c r="AG68" s="8">
        <v>20000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</row>
    <row r="69" spans="2:50" x14ac:dyDescent="0.3">
      <c r="C69" t="s">
        <v>23</v>
      </c>
      <c r="F69">
        <f>F68</f>
        <v>10000</v>
      </c>
      <c r="G69">
        <f t="shared" ref="G69:P69" si="150">F69+G68</f>
        <v>210000</v>
      </c>
      <c r="H69">
        <f t="shared" si="150"/>
        <v>560000</v>
      </c>
      <c r="I69">
        <f t="shared" si="150"/>
        <v>760000</v>
      </c>
      <c r="J69">
        <f t="shared" si="150"/>
        <v>860000</v>
      </c>
      <c r="K69">
        <f t="shared" si="150"/>
        <v>880000</v>
      </c>
      <c r="L69">
        <f t="shared" si="150"/>
        <v>880000</v>
      </c>
      <c r="M69">
        <f t="shared" si="150"/>
        <v>880000</v>
      </c>
      <c r="N69">
        <f t="shared" si="150"/>
        <v>880000</v>
      </c>
      <c r="O69">
        <f t="shared" si="150"/>
        <v>880000</v>
      </c>
      <c r="P69">
        <f t="shared" si="150"/>
        <v>880000</v>
      </c>
      <c r="Q69">
        <f>Q68</f>
        <v>10000</v>
      </c>
      <c r="R69">
        <f t="shared" ref="R69" si="151">Q69+R68</f>
        <v>210000</v>
      </c>
      <c r="S69">
        <f t="shared" ref="S69" si="152">R69+S68</f>
        <v>560000</v>
      </c>
      <c r="T69">
        <f t="shared" ref="T69" si="153">S69+T68</f>
        <v>760000</v>
      </c>
      <c r="U69">
        <f t="shared" ref="U69" si="154">T69+U68</f>
        <v>860000</v>
      </c>
      <c r="V69">
        <f t="shared" ref="V69" si="155">U69+V68</f>
        <v>880000</v>
      </c>
      <c r="W69">
        <f t="shared" ref="W69" si="156">V69+W68</f>
        <v>880000</v>
      </c>
      <c r="X69">
        <f t="shared" ref="X69" si="157">W69+X68</f>
        <v>880000</v>
      </c>
      <c r="Y69">
        <f t="shared" ref="Y69" si="158">X69+Y68</f>
        <v>880000</v>
      </c>
      <c r="Z69">
        <f t="shared" ref="Z69" si="159">Y69+Z68</f>
        <v>880000</v>
      </c>
      <c r="AA69">
        <f t="shared" ref="AA69" si="160">Z69+AA68</f>
        <v>880000</v>
      </c>
    </row>
    <row r="70" spans="2:50" x14ac:dyDescent="0.3">
      <c r="C70" t="s">
        <v>29</v>
      </c>
      <c r="F70">
        <v>0</v>
      </c>
      <c r="G70">
        <v>0</v>
      </c>
      <c r="H70">
        <v>0</v>
      </c>
      <c r="I70">
        <f t="shared" ref="I70:P70" si="161">F69</f>
        <v>10000</v>
      </c>
      <c r="J70">
        <f t="shared" si="161"/>
        <v>210000</v>
      </c>
      <c r="K70">
        <f t="shared" si="161"/>
        <v>560000</v>
      </c>
      <c r="L70">
        <f t="shared" si="161"/>
        <v>760000</v>
      </c>
      <c r="M70">
        <f t="shared" si="161"/>
        <v>860000</v>
      </c>
      <c r="N70">
        <f t="shared" si="161"/>
        <v>880000</v>
      </c>
      <c r="O70">
        <f t="shared" si="161"/>
        <v>880000</v>
      </c>
      <c r="P70">
        <f t="shared" si="161"/>
        <v>880000</v>
      </c>
      <c r="Q70">
        <v>0</v>
      </c>
      <c r="R70">
        <v>0</v>
      </c>
      <c r="S70">
        <v>0</v>
      </c>
      <c r="T70">
        <f t="shared" ref="T70" si="162">Q69</f>
        <v>10000</v>
      </c>
      <c r="U70">
        <f t="shared" ref="U70" si="163">R69</f>
        <v>210000</v>
      </c>
      <c r="V70">
        <f t="shared" ref="V70" si="164">S69</f>
        <v>560000</v>
      </c>
      <c r="W70">
        <f t="shared" ref="W70" si="165">T69</f>
        <v>760000</v>
      </c>
      <c r="X70">
        <f t="shared" ref="X70" si="166">U69</f>
        <v>860000</v>
      </c>
      <c r="Y70">
        <f t="shared" ref="Y70" si="167">V69</f>
        <v>880000</v>
      </c>
      <c r="Z70">
        <f t="shared" ref="Z70" si="168">W69</f>
        <v>880000</v>
      </c>
      <c r="AA70">
        <f t="shared" ref="AA70" si="169">X69</f>
        <v>880000</v>
      </c>
    </row>
    <row r="71" spans="2:50" ht="18" x14ac:dyDescent="0.3">
      <c r="C71" t="s">
        <v>6</v>
      </c>
      <c r="F71">
        <f t="shared" ref="F71:P71" si="170">F68*weekly_rate</f>
        <v>100</v>
      </c>
      <c r="G71">
        <f t="shared" si="170"/>
        <v>2000</v>
      </c>
      <c r="H71">
        <f t="shared" si="170"/>
        <v>3500</v>
      </c>
      <c r="I71">
        <f t="shared" si="170"/>
        <v>2000</v>
      </c>
      <c r="J71">
        <f t="shared" si="170"/>
        <v>1000</v>
      </c>
      <c r="K71">
        <f t="shared" si="170"/>
        <v>200</v>
      </c>
      <c r="L71">
        <f t="shared" si="170"/>
        <v>0</v>
      </c>
      <c r="M71">
        <f t="shared" si="170"/>
        <v>0</v>
      </c>
      <c r="N71">
        <f t="shared" si="170"/>
        <v>0</v>
      </c>
      <c r="O71">
        <f t="shared" si="170"/>
        <v>0</v>
      </c>
      <c r="P71">
        <f t="shared" si="170"/>
        <v>0</v>
      </c>
      <c r="Q71">
        <f t="shared" ref="Q71:AA71" si="171">Q68*weekly_rate</f>
        <v>100</v>
      </c>
      <c r="R71">
        <f t="shared" si="171"/>
        <v>2000</v>
      </c>
      <c r="S71">
        <f t="shared" si="171"/>
        <v>3500</v>
      </c>
      <c r="T71">
        <f t="shared" si="171"/>
        <v>2000</v>
      </c>
      <c r="U71">
        <f t="shared" si="171"/>
        <v>1000</v>
      </c>
      <c r="V71">
        <f t="shared" si="171"/>
        <v>200</v>
      </c>
      <c r="W71">
        <f t="shared" si="171"/>
        <v>0</v>
      </c>
      <c r="X71">
        <f t="shared" si="171"/>
        <v>0</v>
      </c>
      <c r="Y71">
        <f t="shared" si="171"/>
        <v>0</v>
      </c>
      <c r="Z71">
        <f t="shared" si="171"/>
        <v>0</v>
      </c>
      <c r="AA71">
        <f t="shared" si="171"/>
        <v>0</v>
      </c>
      <c r="AM71" s="9" t="s">
        <v>72</v>
      </c>
      <c r="AW71" s="9" t="s">
        <v>71</v>
      </c>
      <c r="AX71" s="2"/>
    </row>
    <row r="72" spans="2:50" ht="18" x14ac:dyDescent="0.3">
      <c r="C72" t="s">
        <v>30</v>
      </c>
      <c r="F72">
        <f t="shared" ref="F72:P72" si="172">F70*weekly_rate</f>
        <v>0</v>
      </c>
      <c r="G72">
        <f t="shared" si="172"/>
        <v>0</v>
      </c>
      <c r="H72">
        <f t="shared" si="172"/>
        <v>0</v>
      </c>
      <c r="I72">
        <f t="shared" si="172"/>
        <v>100</v>
      </c>
      <c r="J72">
        <f t="shared" si="172"/>
        <v>2100</v>
      </c>
      <c r="K72">
        <f t="shared" si="172"/>
        <v>5600</v>
      </c>
      <c r="L72">
        <f t="shared" si="172"/>
        <v>7600</v>
      </c>
      <c r="M72">
        <f t="shared" si="172"/>
        <v>8600</v>
      </c>
      <c r="N72">
        <f t="shared" si="172"/>
        <v>8800</v>
      </c>
      <c r="O72">
        <f t="shared" si="172"/>
        <v>8800</v>
      </c>
      <c r="P72">
        <f t="shared" si="172"/>
        <v>8800</v>
      </c>
      <c r="Q72">
        <f t="shared" ref="Q72:AA72" si="173">Q70*weekly_rate</f>
        <v>0</v>
      </c>
      <c r="R72">
        <f t="shared" si="173"/>
        <v>0</v>
      </c>
      <c r="S72">
        <f t="shared" si="173"/>
        <v>0</v>
      </c>
      <c r="T72">
        <f t="shared" si="173"/>
        <v>100</v>
      </c>
      <c r="U72">
        <f t="shared" si="173"/>
        <v>2100</v>
      </c>
      <c r="V72">
        <f t="shared" si="173"/>
        <v>5600</v>
      </c>
      <c r="W72">
        <f t="shared" si="173"/>
        <v>7600</v>
      </c>
      <c r="X72">
        <f t="shared" si="173"/>
        <v>8600</v>
      </c>
      <c r="Y72">
        <f t="shared" si="173"/>
        <v>8800</v>
      </c>
      <c r="Z72">
        <f t="shared" si="173"/>
        <v>8800</v>
      </c>
      <c r="AA72">
        <f t="shared" si="173"/>
        <v>8800</v>
      </c>
      <c r="AM72" s="9" t="s">
        <v>73</v>
      </c>
      <c r="AW72" s="9" t="s">
        <v>69</v>
      </c>
    </row>
    <row r="73" spans="2:50" ht="18" x14ac:dyDescent="0.3">
      <c r="AW73" s="9" t="s">
        <v>70</v>
      </c>
    </row>
    <row r="74" spans="2:50" x14ac:dyDescent="0.3">
      <c r="C74" t="s">
        <v>44</v>
      </c>
      <c r="F74" s="2">
        <f t="shared" ref="F74:P74" si="174">(F72)/F69</f>
        <v>0</v>
      </c>
      <c r="G74" s="2">
        <f t="shared" si="174"/>
        <v>0</v>
      </c>
      <c r="H74" s="2">
        <f t="shared" si="174"/>
        <v>0</v>
      </c>
      <c r="I74" s="2">
        <f t="shared" si="174"/>
        <v>1.3157894736842105E-4</v>
      </c>
      <c r="J74" s="2">
        <f t="shared" si="174"/>
        <v>2.4418604651162789E-3</v>
      </c>
      <c r="K74" s="2">
        <f t="shared" si="174"/>
        <v>6.3636363636363638E-3</v>
      </c>
      <c r="L74" s="2">
        <f t="shared" si="174"/>
        <v>8.6363636363636365E-3</v>
      </c>
      <c r="M74" s="2">
        <f t="shared" si="174"/>
        <v>9.7727272727272732E-3</v>
      </c>
      <c r="N74" s="2">
        <f t="shared" si="174"/>
        <v>0.01</v>
      </c>
      <c r="O74" s="2">
        <f t="shared" si="174"/>
        <v>0.01</v>
      </c>
      <c r="P74" s="2">
        <f t="shared" si="174"/>
        <v>0.01</v>
      </c>
      <c r="Q74" s="2">
        <f t="shared" ref="Q74:AA74" si="175">(Q72)/Q69</f>
        <v>0</v>
      </c>
      <c r="R74" s="2">
        <f t="shared" si="175"/>
        <v>0</v>
      </c>
      <c r="S74" s="2">
        <f t="shared" si="175"/>
        <v>0</v>
      </c>
      <c r="T74" s="2">
        <f t="shared" si="175"/>
        <v>1.3157894736842105E-4</v>
      </c>
      <c r="U74" s="2">
        <f t="shared" si="175"/>
        <v>2.4418604651162789E-3</v>
      </c>
      <c r="V74" s="2">
        <f t="shared" si="175"/>
        <v>6.3636363636363638E-3</v>
      </c>
      <c r="W74" s="2">
        <f t="shared" si="175"/>
        <v>8.6363636363636365E-3</v>
      </c>
      <c r="X74" s="2">
        <f t="shared" si="175"/>
        <v>9.7727272727272732E-3</v>
      </c>
      <c r="Y74" s="2">
        <f t="shared" si="175"/>
        <v>0.01</v>
      </c>
      <c r="Z74" s="2">
        <f t="shared" si="175"/>
        <v>0.01</v>
      </c>
      <c r="AA74" s="2">
        <f t="shared" si="175"/>
        <v>0.01</v>
      </c>
    </row>
    <row r="75" spans="2:50" x14ac:dyDescent="0.3">
      <c r="C75" t="s">
        <v>26</v>
      </c>
    </row>
    <row r="78" spans="2:50" x14ac:dyDescent="0.3">
      <c r="B78" t="s">
        <v>22</v>
      </c>
    </row>
    <row r="79" spans="2:50" x14ac:dyDescent="0.3">
      <c r="C79" t="s">
        <v>9</v>
      </c>
      <c r="F79">
        <f t="shared" ref="F79:AA79" si="176">$AU$9-F69</f>
        <v>990000</v>
      </c>
      <c r="G79">
        <f t="shared" si="176"/>
        <v>790000</v>
      </c>
      <c r="H79">
        <f t="shared" si="176"/>
        <v>440000</v>
      </c>
      <c r="I79">
        <f t="shared" si="176"/>
        <v>240000</v>
      </c>
      <c r="J79">
        <f t="shared" si="176"/>
        <v>140000</v>
      </c>
      <c r="K79">
        <f t="shared" si="176"/>
        <v>120000</v>
      </c>
      <c r="L79">
        <f t="shared" si="176"/>
        <v>120000</v>
      </c>
      <c r="M79">
        <f t="shared" si="176"/>
        <v>120000</v>
      </c>
      <c r="N79">
        <f t="shared" si="176"/>
        <v>120000</v>
      </c>
      <c r="O79">
        <f t="shared" si="176"/>
        <v>120000</v>
      </c>
      <c r="P79">
        <f t="shared" si="176"/>
        <v>120000</v>
      </c>
      <c r="Q79">
        <f t="shared" si="176"/>
        <v>990000</v>
      </c>
      <c r="R79">
        <f t="shared" si="176"/>
        <v>790000</v>
      </c>
      <c r="S79">
        <f t="shared" si="176"/>
        <v>440000</v>
      </c>
      <c r="T79">
        <f t="shared" si="176"/>
        <v>240000</v>
      </c>
      <c r="U79">
        <f t="shared" si="176"/>
        <v>140000</v>
      </c>
      <c r="V79">
        <f t="shared" si="176"/>
        <v>120000</v>
      </c>
      <c r="W79">
        <f t="shared" si="176"/>
        <v>120000</v>
      </c>
      <c r="X79">
        <f t="shared" si="176"/>
        <v>120000</v>
      </c>
      <c r="Y79">
        <f t="shared" si="176"/>
        <v>120000</v>
      </c>
      <c r="Z79">
        <f t="shared" si="176"/>
        <v>120000</v>
      </c>
      <c r="AA79">
        <f t="shared" si="176"/>
        <v>120000</v>
      </c>
    </row>
    <row r="80" spans="2:50" x14ac:dyDescent="0.3">
      <c r="C80" t="s">
        <v>10</v>
      </c>
      <c r="F80">
        <f t="shared" ref="F80:P80" si="177">F79*weekly_rate</f>
        <v>9900</v>
      </c>
      <c r="G80">
        <f t="shared" si="177"/>
        <v>7900</v>
      </c>
      <c r="H80">
        <f t="shared" si="177"/>
        <v>4400</v>
      </c>
      <c r="I80">
        <f t="shared" si="177"/>
        <v>2400</v>
      </c>
      <c r="J80">
        <f t="shared" si="177"/>
        <v>1400</v>
      </c>
      <c r="K80">
        <f t="shared" si="177"/>
        <v>1200</v>
      </c>
      <c r="L80">
        <f t="shared" si="177"/>
        <v>1200</v>
      </c>
      <c r="M80">
        <f t="shared" si="177"/>
        <v>1200</v>
      </c>
      <c r="N80">
        <f t="shared" si="177"/>
        <v>1200</v>
      </c>
      <c r="O80">
        <f t="shared" si="177"/>
        <v>1200</v>
      </c>
      <c r="P80">
        <f t="shared" si="177"/>
        <v>1200</v>
      </c>
      <c r="Q80">
        <f t="shared" ref="Q80" si="178">Q79*weekly_rate</f>
        <v>9900</v>
      </c>
      <c r="R80">
        <f t="shared" ref="R80" si="179">R79*weekly_rate</f>
        <v>7900</v>
      </c>
      <c r="S80">
        <f t="shared" ref="S80" si="180">S79*weekly_rate</f>
        <v>4400</v>
      </c>
      <c r="T80">
        <f t="shared" ref="T80" si="181">T79*weekly_rate</f>
        <v>2400</v>
      </c>
      <c r="U80">
        <f t="shared" ref="U80" si="182">U79*weekly_rate</f>
        <v>1400</v>
      </c>
      <c r="V80">
        <f t="shared" ref="V80" si="183">V79*weekly_rate</f>
        <v>1200</v>
      </c>
      <c r="W80">
        <f t="shared" ref="W80" si="184">W79*weekly_rate</f>
        <v>1200</v>
      </c>
      <c r="X80">
        <f t="shared" ref="X80" si="185">X79*weekly_rate</f>
        <v>1200</v>
      </c>
      <c r="Y80">
        <f t="shared" ref="Y80" si="186">Y79*weekly_rate</f>
        <v>1200</v>
      </c>
      <c r="Z80">
        <f t="shared" ref="Z80" si="187">Z79*weekly_rate</f>
        <v>1200</v>
      </c>
      <c r="AA80">
        <f t="shared" ref="AA80" si="188">AA79*weekly_rate</f>
        <v>1200</v>
      </c>
    </row>
    <row r="81" spans="3:46" x14ac:dyDescent="0.3">
      <c r="C81" t="s">
        <v>36</v>
      </c>
      <c r="F81">
        <f t="shared" ref="F81:P81" si="189">F71</f>
        <v>100</v>
      </c>
      <c r="G81">
        <f t="shared" si="189"/>
        <v>2000</v>
      </c>
      <c r="H81">
        <f t="shared" si="189"/>
        <v>3500</v>
      </c>
      <c r="I81">
        <f t="shared" si="189"/>
        <v>2000</v>
      </c>
      <c r="J81">
        <f t="shared" si="189"/>
        <v>1000</v>
      </c>
      <c r="K81">
        <f t="shared" si="189"/>
        <v>200</v>
      </c>
      <c r="L81">
        <f t="shared" si="189"/>
        <v>0</v>
      </c>
      <c r="M81">
        <f t="shared" si="189"/>
        <v>0</v>
      </c>
      <c r="N81">
        <f t="shared" si="189"/>
        <v>0</v>
      </c>
      <c r="O81">
        <f t="shared" si="189"/>
        <v>0</v>
      </c>
      <c r="P81">
        <f t="shared" si="189"/>
        <v>0</v>
      </c>
      <c r="Q81">
        <f t="shared" ref="Q81:AA81" si="190">Q71</f>
        <v>100</v>
      </c>
      <c r="R81">
        <f t="shared" si="190"/>
        <v>2000</v>
      </c>
      <c r="S81">
        <f t="shared" si="190"/>
        <v>3500</v>
      </c>
      <c r="T81">
        <f t="shared" si="190"/>
        <v>2000</v>
      </c>
      <c r="U81">
        <f t="shared" si="190"/>
        <v>1000</v>
      </c>
      <c r="V81">
        <f t="shared" si="190"/>
        <v>200</v>
      </c>
      <c r="W81">
        <f t="shared" si="190"/>
        <v>0</v>
      </c>
      <c r="X81">
        <f t="shared" si="190"/>
        <v>0</v>
      </c>
      <c r="Y81">
        <f t="shared" si="190"/>
        <v>0</v>
      </c>
      <c r="Z81">
        <f t="shared" si="190"/>
        <v>0</v>
      </c>
      <c r="AA81">
        <f t="shared" si="190"/>
        <v>0</v>
      </c>
    </row>
    <row r="82" spans="3:46" x14ac:dyDescent="0.3">
      <c r="C82" t="s">
        <v>35</v>
      </c>
      <c r="F82">
        <f t="shared" ref="F82:P82" si="191">F80+F81</f>
        <v>10000</v>
      </c>
      <c r="G82">
        <f t="shared" si="191"/>
        <v>9900</v>
      </c>
      <c r="H82">
        <f t="shared" si="191"/>
        <v>7900</v>
      </c>
      <c r="I82">
        <f t="shared" si="191"/>
        <v>4400</v>
      </c>
      <c r="J82">
        <f t="shared" si="191"/>
        <v>2400</v>
      </c>
      <c r="K82">
        <f t="shared" si="191"/>
        <v>1400</v>
      </c>
      <c r="L82">
        <f t="shared" si="191"/>
        <v>1200</v>
      </c>
      <c r="M82">
        <f t="shared" si="191"/>
        <v>1200</v>
      </c>
      <c r="N82">
        <f t="shared" si="191"/>
        <v>1200</v>
      </c>
      <c r="O82">
        <f t="shared" si="191"/>
        <v>1200</v>
      </c>
      <c r="P82">
        <f t="shared" si="191"/>
        <v>1200</v>
      </c>
      <c r="Q82">
        <f t="shared" ref="Q82" si="192">Q80+Q81</f>
        <v>10000</v>
      </c>
      <c r="R82">
        <f t="shared" ref="R82" si="193">R80+R81</f>
        <v>9900</v>
      </c>
      <c r="S82">
        <f t="shared" ref="S82" si="194">S80+S81</f>
        <v>7900</v>
      </c>
      <c r="T82">
        <f t="shared" ref="T82" si="195">T80+T81</f>
        <v>4400</v>
      </c>
      <c r="U82">
        <f t="shared" ref="U82" si="196">U80+U81</f>
        <v>2400</v>
      </c>
      <c r="V82">
        <f t="shared" ref="V82" si="197">V80+V81</f>
        <v>1400</v>
      </c>
      <c r="W82">
        <f t="shared" ref="W82" si="198">W80+W81</f>
        <v>1200</v>
      </c>
      <c r="X82">
        <f t="shared" ref="X82" si="199">X80+X81</f>
        <v>1200</v>
      </c>
      <c r="Y82">
        <f t="shared" ref="Y82" si="200">Y80+Y81</f>
        <v>1200</v>
      </c>
      <c r="Z82">
        <f t="shared" ref="Z82" si="201">Z80+Z81</f>
        <v>1200</v>
      </c>
      <c r="AA82">
        <f t="shared" ref="AA82" si="202">AA80+AA81</f>
        <v>1200</v>
      </c>
    </row>
    <row r="83" spans="3:46" x14ac:dyDescent="0.3">
      <c r="C83" t="s">
        <v>11</v>
      </c>
      <c r="F83">
        <f>F80</f>
        <v>9900</v>
      </c>
      <c r="G83">
        <f t="shared" ref="G83:P83" si="203">G80+F83</f>
        <v>17800</v>
      </c>
      <c r="H83">
        <f t="shared" si="203"/>
        <v>22200</v>
      </c>
      <c r="I83">
        <f t="shared" si="203"/>
        <v>24600</v>
      </c>
      <c r="J83">
        <f t="shared" si="203"/>
        <v>26000</v>
      </c>
      <c r="K83">
        <f t="shared" si="203"/>
        <v>27200</v>
      </c>
      <c r="L83">
        <f t="shared" si="203"/>
        <v>28400</v>
      </c>
      <c r="M83">
        <f t="shared" si="203"/>
        <v>29600</v>
      </c>
      <c r="N83">
        <f t="shared" si="203"/>
        <v>30800</v>
      </c>
      <c r="O83">
        <f t="shared" si="203"/>
        <v>32000</v>
      </c>
      <c r="P83">
        <f t="shared" si="203"/>
        <v>33200</v>
      </c>
      <c r="Q83">
        <f>Q80</f>
        <v>9900</v>
      </c>
      <c r="R83">
        <f t="shared" ref="R83:AA83" si="204">R80+Q83</f>
        <v>17800</v>
      </c>
      <c r="S83">
        <f t="shared" si="204"/>
        <v>22200</v>
      </c>
      <c r="T83">
        <f t="shared" si="204"/>
        <v>24600</v>
      </c>
      <c r="U83">
        <f t="shared" si="204"/>
        <v>26000</v>
      </c>
      <c r="V83">
        <f t="shared" si="204"/>
        <v>27200</v>
      </c>
      <c r="W83">
        <f t="shared" si="204"/>
        <v>28400</v>
      </c>
      <c r="X83">
        <f t="shared" si="204"/>
        <v>29600</v>
      </c>
      <c r="Y83">
        <f t="shared" si="204"/>
        <v>30800</v>
      </c>
      <c r="Z83">
        <f t="shared" si="204"/>
        <v>32000</v>
      </c>
      <c r="AA83">
        <f t="shared" si="204"/>
        <v>33200</v>
      </c>
    </row>
    <row r="85" spans="3:46" x14ac:dyDescent="0.3">
      <c r="C85" t="s">
        <v>45</v>
      </c>
      <c r="F85" s="2">
        <f t="shared" ref="F85:P85" si="205">F82/F79</f>
        <v>1.0101010101010102E-2</v>
      </c>
      <c r="G85" s="2">
        <f t="shared" si="205"/>
        <v>1.2531645569620253E-2</v>
      </c>
      <c r="H85" s="2">
        <f t="shared" si="205"/>
        <v>1.7954545454545456E-2</v>
      </c>
      <c r="I85" s="2">
        <f t="shared" si="205"/>
        <v>1.8333333333333333E-2</v>
      </c>
      <c r="J85" s="2">
        <f t="shared" si="205"/>
        <v>1.7142857142857144E-2</v>
      </c>
      <c r="K85" s="2">
        <f t="shared" si="205"/>
        <v>1.1666666666666667E-2</v>
      </c>
      <c r="L85" s="2">
        <f t="shared" si="205"/>
        <v>0.01</v>
      </c>
      <c r="M85" s="2">
        <f t="shared" si="205"/>
        <v>0.01</v>
      </c>
      <c r="N85" s="2">
        <f t="shared" si="205"/>
        <v>0.01</v>
      </c>
      <c r="O85" s="2">
        <f t="shared" si="205"/>
        <v>0.01</v>
      </c>
      <c r="P85" s="2">
        <f t="shared" si="205"/>
        <v>0.01</v>
      </c>
      <c r="Q85" s="2">
        <f t="shared" ref="Q85:AA85" si="206">Q82/Q79</f>
        <v>1.0101010101010102E-2</v>
      </c>
      <c r="R85" s="2">
        <f t="shared" si="206"/>
        <v>1.2531645569620253E-2</v>
      </c>
      <c r="S85" s="2">
        <f t="shared" si="206"/>
        <v>1.7954545454545456E-2</v>
      </c>
      <c r="T85" s="2">
        <f t="shared" si="206"/>
        <v>1.8333333333333333E-2</v>
      </c>
      <c r="U85" s="2">
        <f t="shared" si="206"/>
        <v>1.7142857142857144E-2</v>
      </c>
      <c r="V85" s="2">
        <f t="shared" si="206"/>
        <v>1.1666666666666667E-2</v>
      </c>
      <c r="W85" s="2">
        <f t="shared" si="206"/>
        <v>0.01</v>
      </c>
      <c r="X85" s="2">
        <f t="shared" si="206"/>
        <v>0.01</v>
      </c>
      <c r="Y85" s="2">
        <f t="shared" si="206"/>
        <v>0.01</v>
      </c>
      <c r="Z85" s="2">
        <f t="shared" si="206"/>
        <v>0.01</v>
      </c>
      <c r="AA85" s="2">
        <f t="shared" si="206"/>
        <v>0.01</v>
      </c>
    </row>
    <row r="88" spans="3:46" x14ac:dyDescent="0.3">
      <c r="C88" t="s">
        <v>33</v>
      </c>
      <c r="F88" s="3">
        <f t="shared" ref="F88:P88" si="207">(1-F74/F85)</f>
        <v>1</v>
      </c>
      <c r="G88" s="3">
        <f t="shared" si="207"/>
        <v>1</v>
      </c>
      <c r="H88" s="3">
        <f t="shared" si="207"/>
        <v>1</v>
      </c>
      <c r="I88" s="3">
        <f t="shared" si="207"/>
        <v>0.99282296650717705</v>
      </c>
      <c r="J88" s="3">
        <f t="shared" si="207"/>
        <v>0.85755813953488369</v>
      </c>
      <c r="K88" s="3">
        <f t="shared" si="207"/>
        <v>0.45454545454545459</v>
      </c>
      <c r="L88" s="3">
        <f t="shared" si="207"/>
        <v>0.13636363636363635</v>
      </c>
      <c r="M88" s="3">
        <f t="shared" si="207"/>
        <v>2.2727272727272707E-2</v>
      </c>
      <c r="N88" s="3">
        <f t="shared" si="207"/>
        <v>0</v>
      </c>
      <c r="O88" s="3">
        <f t="shared" si="207"/>
        <v>0</v>
      </c>
      <c r="P88" s="3">
        <f t="shared" si="207"/>
        <v>0</v>
      </c>
      <c r="Q88" s="3">
        <f t="shared" ref="Q88:AA88" si="208">(1-Q74/Q85)</f>
        <v>1</v>
      </c>
      <c r="R88" s="3">
        <f t="shared" si="208"/>
        <v>1</v>
      </c>
      <c r="S88" s="3">
        <f t="shared" si="208"/>
        <v>1</v>
      </c>
      <c r="T88" s="3">
        <f t="shared" si="208"/>
        <v>0.99282296650717705</v>
      </c>
      <c r="U88" s="3">
        <f t="shared" si="208"/>
        <v>0.85755813953488369</v>
      </c>
      <c r="V88" s="3">
        <f t="shared" si="208"/>
        <v>0.45454545454545459</v>
      </c>
      <c r="W88" s="3">
        <f t="shared" si="208"/>
        <v>0.13636363636363635</v>
      </c>
      <c r="X88" s="3">
        <f t="shared" si="208"/>
        <v>2.2727272727272707E-2</v>
      </c>
      <c r="Y88" s="3">
        <f t="shared" si="208"/>
        <v>0</v>
      </c>
      <c r="Z88" s="3">
        <f t="shared" si="208"/>
        <v>0</v>
      </c>
      <c r="AA88" s="3">
        <f t="shared" si="208"/>
        <v>0</v>
      </c>
    </row>
    <row r="91" spans="3:46" ht="18" x14ac:dyDescent="0.3">
      <c r="C91" t="s">
        <v>46</v>
      </c>
      <c r="F91" s="2">
        <f>F26</f>
        <v>1.0101010101010102E-2</v>
      </c>
      <c r="G91" s="2">
        <f t="shared" ref="G91:AL91" si="209">G26</f>
        <v>1.2531645569620253E-2</v>
      </c>
      <c r="H91" s="2">
        <f t="shared" si="209"/>
        <v>1.7954545454545456E-2</v>
      </c>
      <c r="I91" s="2">
        <f t="shared" si="209"/>
        <v>1.8333333333333333E-2</v>
      </c>
      <c r="J91" s="2">
        <f t="shared" si="209"/>
        <v>1.4545454545454545E-2</v>
      </c>
      <c r="K91" s="2">
        <f t="shared" si="209"/>
        <v>1.1379310344827587E-2</v>
      </c>
      <c r="L91" s="2">
        <f t="shared" si="209"/>
        <v>0.01</v>
      </c>
      <c r="M91" s="2">
        <f t="shared" si="209"/>
        <v>0.01</v>
      </c>
      <c r="N91" s="2">
        <f t="shared" si="209"/>
        <v>0.01</v>
      </c>
      <c r="O91" s="2">
        <f t="shared" si="209"/>
        <v>0.01</v>
      </c>
      <c r="P91" s="2">
        <f t="shared" si="209"/>
        <v>0.01</v>
      </c>
      <c r="Q91" s="2">
        <f t="shared" si="209"/>
        <v>1.0101010101010102E-2</v>
      </c>
      <c r="R91" s="2">
        <f t="shared" si="209"/>
        <v>1.2531645569620253E-2</v>
      </c>
      <c r="S91" s="2">
        <f t="shared" si="209"/>
        <v>1.7954545454545456E-2</v>
      </c>
      <c r="T91" s="2">
        <f t="shared" si="209"/>
        <v>1.8333333333333333E-2</v>
      </c>
      <c r="U91" s="2">
        <f t="shared" si="209"/>
        <v>1.4545454545454545E-2</v>
      </c>
      <c r="V91" s="2">
        <f t="shared" si="209"/>
        <v>1.1379310344827587E-2</v>
      </c>
      <c r="W91" s="2">
        <f t="shared" si="209"/>
        <v>0.01</v>
      </c>
      <c r="X91" s="2">
        <f t="shared" si="209"/>
        <v>0.01</v>
      </c>
      <c r="Y91" s="2">
        <f t="shared" si="209"/>
        <v>0.01</v>
      </c>
      <c r="Z91" s="2">
        <f t="shared" si="209"/>
        <v>0.01</v>
      </c>
      <c r="AA91" s="2">
        <f t="shared" si="209"/>
        <v>0.01</v>
      </c>
      <c r="AB91" s="2">
        <f t="shared" si="209"/>
        <v>1.0101010101010102E-2</v>
      </c>
      <c r="AC91" s="2">
        <f t="shared" si="209"/>
        <v>1.2531645569620253E-2</v>
      </c>
      <c r="AD91" s="2">
        <f t="shared" si="209"/>
        <v>1.7954545454545456E-2</v>
      </c>
      <c r="AE91" s="2">
        <f t="shared" si="209"/>
        <v>1.8333333333333333E-2</v>
      </c>
      <c r="AF91" s="2">
        <f t="shared" si="209"/>
        <v>1.4545454545454545E-2</v>
      </c>
      <c r="AG91" s="2">
        <f t="shared" si="209"/>
        <v>1.1379310344827587E-2</v>
      </c>
      <c r="AH91" s="2">
        <f t="shared" si="209"/>
        <v>0.01</v>
      </c>
      <c r="AI91" s="2">
        <f t="shared" si="209"/>
        <v>0.01</v>
      </c>
      <c r="AJ91" s="2">
        <f t="shared" si="209"/>
        <v>0.01</v>
      </c>
      <c r="AK91" s="2">
        <f t="shared" si="209"/>
        <v>0.01</v>
      </c>
      <c r="AL91" s="2">
        <f t="shared" si="209"/>
        <v>0.01</v>
      </c>
      <c r="AM91" s="2"/>
      <c r="AO91" s="9"/>
      <c r="AP91" s="2"/>
      <c r="AQ91" s="2"/>
      <c r="AR91" s="2"/>
      <c r="AS91" s="2"/>
      <c r="AT91" s="2"/>
    </row>
    <row r="92" spans="3:46" ht="18" x14ac:dyDescent="0.3">
      <c r="AO92" s="9"/>
    </row>
    <row r="93" spans="3:46" ht="18" x14ac:dyDescent="0.3">
      <c r="AO93" s="9"/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placebo vaccine</vt:lpstr>
      <vt:lpstr>'placebo vaccine'!week_infection_rate</vt:lpstr>
      <vt:lpstr>week_infection_rate</vt:lpstr>
      <vt:lpstr>'placebo vaccine'!weekly_rate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Martin Neil</cp:lastModifiedBy>
  <dcterms:created xsi:type="dcterms:W3CDTF">2023-07-28T09:55:19Z</dcterms:created>
  <dcterms:modified xsi:type="dcterms:W3CDTF">2024-03-29T14:24:13Z</dcterms:modified>
</cp:coreProperties>
</file>